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илож 1(доход) " sheetId="1" state="visible" r:id="rId2"/>
    <sheet name="Прилож 2" sheetId="2" state="visible" r:id="rId3"/>
    <sheet name="Прилож 3 (РАСХОДЫ)" sheetId="3" state="visible" r:id="rId4"/>
    <sheet name="Прилож 4" sheetId="4" state="visible" r:id="rId5"/>
  </sheets>
  <definedNames>
    <definedName function="false" hidden="false" localSheetId="0" name="_xlnm.Print_Area" vbProcedure="false">'Прилож 1(доход) '!$A$1:$E$143</definedName>
    <definedName function="false" hidden="false" localSheetId="1" name="_xlnm.Print_Area" vbProcedure="false">'Прилож 2'!$A$1:$F$34</definedName>
    <definedName function="false" hidden="false" localSheetId="3" name="_xlnm.Print_Area" vbProcedure="false">'Прилож 4'!$A$1:$E$67</definedName>
    <definedName function="false" hidden="false" localSheetId="0" name="Excel_BuiltIn_Print_Area" vbProcedure="false">'Прилож 1(доход) '!$A$6:$C$143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7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не понимаю ??
Должны быть доходы + МТ и субсидии</t>
        </r>
      </text>
    </comment>
    <comment ref="E17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не понимаю ??
Должны быть доходы + МТ и субсидии</t>
        </r>
      </text>
    </comment>
    <comment ref="F17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не понимаю ??
Должны быть доходы + МТ и субсидии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82" authorId="0">
      <text>
        <r>
          <rPr>
            <sz val="10"/>
            <rFont val="Arial Cyr"/>
            <family val="2"/>
            <charset val="204"/>
          </rPr>
          <t xml:space="preserve">юзер:
</t>
        </r>
        <r>
          <rPr>
            <sz val="9"/>
            <color rgb="FF000000"/>
            <rFont val="Tahoma"/>
            <family val="2"/>
            <charset val="204"/>
          </rPr>
          <t xml:space="preserve">подгруппа Вр</t>
        </r>
      </text>
    </comment>
    <comment ref="G132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равны акцизам</t>
        </r>
      </text>
    </comment>
    <comment ref="G173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благоустройство за счет местного бюджета</t>
        </r>
      </text>
    </comment>
    <comment ref="H173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благоустройство за счет местного бюджета</t>
        </r>
      </text>
    </comment>
    <comment ref="I173" authorId="0">
      <text>
        <r>
          <rPr>
            <sz val="10"/>
            <rFont val="Arial Cyr"/>
            <family val="2"/>
            <charset val="204"/>
          </rPr>
          <t xml:space="preserve">1:
</t>
        </r>
        <r>
          <rPr>
            <sz val="9"/>
            <color rgb="FF000000"/>
            <rFont val="Tahoma"/>
            <family val="2"/>
            <charset val="204"/>
          </rPr>
          <t xml:space="preserve">благоустройство за счет местного бюджета</t>
        </r>
      </text>
    </comment>
  </commentList>
</comments>
</file>

<file path=xl/sharedStrings.xml><?xml version="1.0" encoding="utf-8"?>
<sst xmlns="http://schemas.openxmlformats.org/spreadsheetml/2006/main" count="1290" uniqueCount="433">
  <si>
    <t xml:space="preserve">Приложение № 1</t>
  </si>
  <si>
    <t xml:space="preserve">к Решению Совета депутатов</t>
  </si>
  <si>
    <t xml:space="preserve">Сельского поселения «Тиманский сельсовет» ЗР НАО</t>
  </si>
  <si>
    <t xml:space="preserve">29 декабря 2023 г. №  2     </t>
  </si>
  <si>
    <t xml:space="preserve">"О местном бюджете на 2024 год"</t>
  </si>
  <si>
    <t xml:space="preserve">Доходы</t>
  </si>
  <si>
    <t xml:space="preserve"> местного бюджета по кодам классификации доходов бюджетов, по кодам видов доходов, подвидов доходов, классификации операций сектора государственного управления, относящихся к доходам местного бюджета на 2024 год </t>
  </si>
  <si>
    <t xml:space="preserve">(тыс.руб.)</t>
  </si>
  <si>
    <t xml:space="preserve">Код бюджетной классификации Российской Федерации</t>
  </si>
  <si>
    <t xml:space="preserve">Наименование</t>
  </si>
  <si>
    <t xml:space="preserve">План на 2024 год</t>
  </si>
  <si>
    <t xml:space="preserve">План на 2025 год</t>
  </si>
  <si>
    <t xml:space="preserve">000 1 00 00000 00 0000 000</t>
  </si>
  <si>
    <t xml:space="preserve">НАЛОГОВЫЕ И НЕНАЛОГОВЫЕ ДОХОДЫ </t>
  </si>
  <si>
    <t xml:space="preserve">000 1 01 00000 00 0000 000 </t>
  </si>
  <si>
    <t xml:space="preserve">Налоги на прибыль, доходы</t>
  </si>
  <si>
    <t xml:space="preserve">000 1 01 02000 01 0000 110</t>
  </si>
  <si>
    <t xml:space="preserve">Налог на доходы физических лиц</t>
  </si>
  <si>
    <t xml:space="preserve">182 1 01 02010 01 2100 110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</si>
  <si>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</t>
  </si>
  <si>
    <t xml:space="preserve">182 1 01 02010 01 3000 110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</si>
  <si>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платежу)</t>
  </si>
  <si>
    <t xml:space="preserve">182 1 01 02020 01 3000 110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</si>
  <si>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учредившие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</t>
  </si>
  <si>
    <t xml:space="preserve">000 1 01 02010 01 0000 110</t>
  </si>
  <si>
    <t xml:space="preserve"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227;227,1;228 Налогового кодекса Российской Федерации, а также доходов от долевого участия организации, полученных в виде дивидендов.</t>
  </si>
  <si>
    <t xml:space="preserve">000 1 03 00000 00 0000 000</t>
  </si>
  <si>
    <t xml:space="preserve">Налоги на товары (работы, услуги), реализуемые на территории Российской Федерации</t>
  </si>
  <si>
    <t xml:space="preserve">000 1 03 02000 01 0000 110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</si>
  <si>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</si>
  <si>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182 1 03 02230 01 0000 110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</si>
  <si>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</si>
  <si>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</si>
  <si>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</si>
  <si>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182 1 03 02240 01 0000 110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</si>
  <si>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</si>
  <si>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</si>
  <si>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</si>
  <si>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182 1 03 02250 01 0000 110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</si>
  <si>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</si>
  <si>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</si>
  <si>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</si>
  <si>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182 1 03 02260 01 0000 110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</si>
  <si>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</si>
  <si>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182 1 03 02261 01 0000 110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</si>
  <si>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</si>
  <si>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</si>
  <si>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 xml:space="preserve">Налоги на совокупный доход</t>
  </si>
  <si>
    <t xml:space="preserve">182 1 05 01000 00 0000 110</t>
  </si>
  <si>
    <t xml:space="preserve">Налог, взимаемый в связи с применением упрощенной системы налогообложения</t>
  </si>
  <si>
    <t xml:space="preserve">000 1 05 01010 01 0000 110</t>
  </si>
  <si>
    <t xml:space="preserve">Налог, взимаемый с налогоплательщиков, выбравших в качестве объекта налогообложения доходы</t>
  </si>
  <si>
    <t xml:space="preserve">182 1 05 01011 01 0000 110</t>
  </si>
  <si>
    <t xml:space="preserve">Налог,  взимаемый  с  налогоплательщиков,
выбравших в качестве объекта налогообложения
доходы</t>
  </si>
  <si>
    <t xml:space="preserve">000 1 05 01020 01 0000 110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</si>
  <si>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</si>
  <si>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182 1 05 01021 01 0000 110</t>
  </si>
  <si>
    <t xml:space="preserve">Налог,  взимаемый  с  налогоплательщиков, выбравших в качестве объекта налогообложения доходы, уменьшенные на величину расходов (в том
числе  минимальный  налог,  зачисляемый  в бюджеты субъектов Российской Федерации)</t>
  </si>
  <si>
    <t xml:space="preserve">000 1 06 00000 00 0000 000</t>
  </si>
  <si>
    <t xml:space="preserve">Налоги на имущество</t>
  </si>
  <si>
    <t xml:space="preserve">000 1 06 01000 00 0000 110</t>
  </si>
  <si>
    <t xml:space="preserve">Налог на имущество физических лиц</t>
  </si>
  <si>
    <t xml:space="preserve">182 1 06 01030 10 0000 110</t>
  </si>
  <si>
    <t xml:space="preserve"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</si>
  <si>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 xml:space="preserve">000 1 06 06000 00 0000 110</t>
  </si>
  <si>
    <t xml:space="preserve">Земельный налог</t>
  </si>
  <si>
    <t xml:space="preserve">000 1 06 06030 00 0000 110</t>
  </si>
  <si>
    <t xml:space="preserve">Земельный налог с организаций</t>
  </si>
  <si>
    <t xml:space="preserve">182 1 06 06033 10 0000 110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</si>
  <si>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</si>
  <si>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000 1 06 06040 00 0000 110</t>
  </si>
  <si>
    <t xml:space="preserve">Земельный налог с физических лиц</t>
  </si>
  <si>
    <t xml:space="preserve">182 1 06 06043 10 0000 110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</si>
  <si>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</si>
  <si>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000 1 08 00000 00 0000 000</t>
  </si>
  <si>
    <t xml:space="preserve">Государственная пошлина</t>
  </si>
  <si>
    <t xml:space="preserve">000 1 08 04000 01 0000 110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</si>
  <si>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</si>
  <si>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680 1 08 04020 01 0000 110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</si>
  <si>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</si>
  <si>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680 1 08 04020 01 1000 110</t>
  </si>
  <si>
    <t xml:space="preserve">000 1 11 00000 00 0000 000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</si>
  <si>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</si>
  <si>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</si>
  <si>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</si>
  <si>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000 1 11 05020 00 0000 120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</si>
  <si>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 бюджетных и автономных учреждений)</t>
  </si>
  <si>
    <t xml:space="preserve">680 1 11 05025 10 0000 120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</si>
  <si>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</si>
  <si>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</si>
  <si>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</si>
  <si>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000 1 11 09040 00 0000 120</t>
  </si>
  <si>
    <t xml:space="preserve">Прочие поступления от использования имущества, находящегося в государственной и муниципальной собственности  (за  исключением  имущества
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</si>
  <si>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680 1 11 09045 10 0000 120</t>
  </si>
  <si>
    <t xml:space="preserve"> Прочие поступления от использования имущества, находящегося в собственности сельских поселений (за  исключением  имущества  муниципальных
бюджетных и автономных учреждений, а также имущества  муниципальных  унитарных предприятий, в том числе казенных)</t>
  </si>
  <si>
    <t xml:space="preserve">000 2 00 00000 00 0000 000</t>
  </si>
  <si>
    <t xml:space="preserve">БЕЗВОЗМЕЗДНЫЕ ПОСТУПЛЕНИЯ  </t>
  </si>
  <si>
    <t xml:space="preserve">000 2 02 00000 00 0000 000</t>
  </si>
  <si>
    <t xml:space="preserve">Безвозмездные поступления от других бюджетов бюджетной системы Российской Федерации</t>
  </si>
  <si>
    <t xml:space="preserve">000 2 02 10000 00 0000 150</t>
  </si>
  <si>
    <t xml:space="preserve">Дотации бюджетам бюджетной системы  Российской Федерации</t>
  </si>
  <si>
    <t xml:space="preserve">000 2 02 15001 00 0000 150</t>
  </si>
  <si>
    <t xml:space="preserve">Дотации на выравнивание бюджетной обеспеченности </t>
  </si>
  <si>
    <t xml:space="preserve">680 2 02 15001 10 0000 150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</si>
  <si>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</si>
  <si>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000 2 02 16001 00 0000 150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</si>
  <si>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</si>
  <si>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680 2 02 16001 10 0000 150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</si>
  <si>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</si>
  <si>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000 2 02 19999 00 0000 150</t>
  </si>
  <si>
    <t xml:space="preserve">Прочие дотации</t>
  </si>
  <si>
    <t xml:space="preserve">680 2 02 19999 10 0000 150</t>
  </si>
  <si>
    <t xml:space="preserve">Прочие дотации бюджетам сельских поселений</t>
  </si>
  <si>
    <t xml:space="preserve">000 2 02 20000 00 0000 150</t>
  </si>
  <si>
    <t xml:space="preserve">Субсидии бюджетам бюджетной системы Российской Федерации (межбюджетные субсидии)</t>
  </si>
  <si>
    <t xml:space="preserve">000 2 02 29999 00 0000 150</t>
  </si>
  <si>
    <t xml:space="preserve">Прочие субсидии</t>
  </si>
  <si>
    <t xml:space="preserve">000 2 02 29999 10 0000 150</t>
  </si>
  <si>
    <t xml:space="preserve">Прочие субсидии бюджетам сельских поселений</t>
  </si>
  <si>
    <t xml:space="preserve">680 2 02 29999 10 0000 150</t>
  </si>
  <si>
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</si>
  <si>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 xml:space="preserve">000 2 02 30000 00 0000 150</t>
  </si>
  <si>
    <t xml:space="preserve">Субвенции бюджетам бюджетной системы Российской Федерации</t>
  </si>
  <si>
    <t xml:space="preserve">000 2 02 30024 00 0000 150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</si>
  <si>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</si>
  <si>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000 2 02 30024 10 0000 150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</si>
  <si>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</si>
  <si>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680 2 02 30024 10 0000 150</t>
  </si>
  <si>
    <t xml:space="preserve"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</si>
  <si>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</si>
  <si>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 xml:space="preserve">000 2 02 35118 00 0000 150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</si>
  <si>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</si>
  <si>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680 2 02 35118 10 0000 150</t>
  </si>
  <si>
    <t xml:space="preserve">Субвенции бюджетам сельских поселений на осуществление   первичного воинского учета органами местного самоуправления поселений, муниципальных и городских округов </t>
  </si>
  <si>
    <t xml:space="preserve">000 2 02 40000 00 0000 150</t>
  </si>
  <si>
    <t xml:space="preserve">Иные межбюджетные трансферты</t>
  </si>
  <si>
    <t xml:space="preserve">000 2 02 40014 00 0000 150</t>
  </si>
  <si>
    <t xml:space="preserve">Межбюджетные  трансферты,  передаваемые бюджетам 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</si>
  <si>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</si>
  <si>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</si>
  <si>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680 2 02 40014 10 0000 150</t>
  </si>
  <si>
    <t xml:space="preserve">Муниципальная программа  «Безопасность на территории муниципального района «Заполярный район» на 2019-2030 годы» </t>
  </si>
  <si>
    <t xml:space="preserve">Организация обучения неработающего населения в области гражданской обороны и защиты от чрезвычайных ситуаций</t>
  </si>
  <si>
    <t xml:space="preserve">Предупреждение и ликвидация последствий ЧС в границах поселений муниципальных образований</t>
  </si>
  <si>
    <t xml:space="preserve">Муниципальная программа "Развитие транспортной инфраструктуры муниципального района "Заполярный район"  на 2021-2030 годы"</t>
  </si>
  <si>
    <t xml:space="preserve"> Содержание авиаплощадок в поселениях Заполярного района</t>
  </si>
  <si>
    <t xml:space="preserve">Обозначение и содержание снегоходных маршрутов</t>
  </si>
  <si>
    <t xml:space="preserve"> - обустройство проезда в районе от ул. Армейская до сельского кладбища п. Индига Сельского поселения "Тиманский сельсовет" ЗР НАО"</t>
  </si>
  <si>
    <t xml:space="preserve">000 2 02 49999 00 0000 150</t>
  </si>
  <si>
    <t xml:space="preserve">Прочие межбюджетные трансферты, передаваемые бюджетам </t>
  </si>
  <si>
    <t xml:space="preserve">000 2 02 49999 10 0000 150</t>
  </si>
  <si>
    <t xml:space="preserve">Прочие межбюджетные трансферты, передаваемые бюджетам сельских поселений  </t>
  </si>
  <si>
    <t xml:space="preserve">680 2 02 49999 10 0000 150</t>
  </si>
  <si>
    <t xml:space="preserve">Иные межбюджетные трансферты на поддержку  мер по обеспечению сбалансированности бюджетов поселений</t>
  </si>
  <si>
    <t xml:space="preserve">Иные межбюджетные трансферты местным бюджетам для поощрения муниципальных управленческих команд за дотижение Ненецким автономным округом показателей эффективности деятельности высшего должностного лица</t>
  </si>
  <si>
    <t xml:space="preserve">Иные межбюджетные трансферты в рамках подпрограммы  "Возмещение части затрат органов местного самоуправления поселений Ненецкого автономного округа муниципальной программы "Развитие административной системы местного самоуправления муниципального района "Заполярный район" на 2024-2030 годы"</t>
  </si>
  <si>
    <t xml:space="preserve">Расходы на оплату коммунальных услуг и приобретение твердого топлива</t>
  </si>
  <si>
    <t xml:space="preserve">Расходы на выплату пенсий за выслугу лет лицам, замещавшим выборные должности </t>
  </si>
  <si>
    <t xml:space="preserve">Расходы на выплату пенсий за выслугу лет лицам, замещавшим  должности муниципальной службы</t>
  </si>
  <si>
    <t xml:space="preserve">МП "Строительство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годы"</t>
  </si>
  <si>
    <t xml:space="preserve">Мероприятие "Капитальный ремонт дома № 116 по ул. Речная в 
п. Индига Сельского поселения «Тиманский сельсовет» ЗР НАО"</t>
  </si>
  <si>
    <t xml:space="preserve">- капитальный ремонт жилого дома № 127 по ул. Рыбацкая в п. Индига</t>
  </si>
  <si>
    <t xml:space="preserve">- ремонт системы отопления в квартире № 4 дома №166 по ул. Новая в п. Индига МО "Тиманский сельсовет" НАО"</t>
  </si>
  <si>
    <t xml:space="preserve">- капитальный ремонт жилого дома № 159 по ул. Новая в п.Индига МО "Тиманский сельсовет" НАО</t>
  </si>
  <si>
    <t xml:space="preserve">- приобретение 1-комнатной квартиры в п.Индига МО "Тиманский сельсовет" НАО</t>
  </si>
  <si>
    <t xml:space="preserve">- ремонт цокольного перекрытия в жилом доме № 165 по ул. Новая в п.Индига МО "Тиманский сельсовет" НАО</t>
  </si>
  <si>
    <t xml:space="preserve">- ремонт цокольного перекрытия в жилом доме № 166 по ул. Новая в п.Индига МО "Тиманский сельсовет" НАО</t>
  </si>
  <si>
    <t xml:space="preserve">- снос ветхого жилого дома № 92 по ул. Центральная в п. Индига (софинансирование в размере 3% стоимости мероприятия)</t>
  </si>
  <si>
    <t xml:space="preserve">- разработка проектов организации работ по сносу дома №92 по ул. Центральная в п. Индига"</t>
  </si>
  <si>
    <t xml:space="preserve">- 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</si>
  <si>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 xml:space="preserve">Муниципальная программа "Развитие транспортной инфраструктуры муниципального района "Заполярный район" на 2021-2030 годы"</t>
  </si>
  <si>
    <r>
      <rPr>
        <sz val="12"/>
        <rFont val="Times New Roman"/>
        <family val="1"/>
        <charset val="204"/>
      </rPr>
      <t xml:space="preserve">- 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</t>
    </r>
    <r>
      <rPr>
        <b val="true"/>
        <sz val="12"/>
        <rFont val="Times New Roman"/>
        <family val="1"/>
        <charset val="204"/>
      </rPr>
      <t xml:space="preserve">(</t>
    </r>
    <r>
      <rPr>
        <sz val="12"/>
        <rFont val="Times New Roman"/>
        <family val="1"/>
        <charset val="204"/>
      </rPr>
      <t xml:space="preserve">ремонт и содержание автомобильных дорог общего пользования местного значения</t>
    </r>
    <r>
      <rPr>
        <b val="true"/>
        <sz val="12"/>
        <rFont val="Times New Roman"/>
        <family val="1"/>
        <charset val="204"/>
      </rPr>
      <t xml:space="preserve">)</t>
    </r>
  </si>
  <si>
    <t xml:space="preserve">Мероприятие "Приобретение и поставка 510 тонн щебня </t>
  </si>
  <si>
    <t xml:space="preserve"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</si>
  <si>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 xml:space="preserve">Предоставление муниципальным  образованиям иных межбюджетных трансфертов  на возмещение недополученных доходов или финансовое возмещение затрат возникающих при оказании жителям поселения услуг общественных бань</t>
  </si>
  <si>
    <t xml:space="preserve">Благоустройство территорий поселений</t>
  </si>
  <si>
    <t xml:space="preserve">Уличное освещение</t>
  </si>
  <si>
    <t xml:space="preserve">Строительствл (приобретение), капитальный и текущий ремонт общественных бань</t>
  </si>
  <si>
    <t xml:space="preserve">
Мероприятие «Капитальный ремонт общественной бани в 
п. Выучейский Сельского поселения «Тиманский сельсовет» ЗР НАО»</t>
  </si>
  <si>
    <t xml:space="preserve">Мероприятие «Ремонт котельной и подсобных помещений общественной бани в п. Индига Сельского поселения «Тиманский сельсовет» ЗР НАО»</t>
  </si>
  <si>
    <t xml:space="preserve">Вывоз и очистка отходов производства и потребления</t>
  </si>
  <si>
    <t xml:space="preserve">Другие мероприятия</t>
  </si>
  <si>
    <t xml:space="preserve">Мероприятие «Замена деревянных тротуаров от дома № 126 по ул. Рыбацкая до дома № 131 по ул. Рыбацкая (здание аэропорта) в п. Индига Сельского поселения «Тиманский сельсовет» ЗР НАО»</t>
  </si>
  <si>
    <t xml:space="preserve">Муниципальная программа "Развитие коммунальной инфраструктуры муниципального района  "Заполярный район" на 2020-2030 годы»</t>
  </si>
  <si>
    <t xml:space="preserve"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</si>
  <si>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 xml:space="preserve">Другие непрограммные расходы</t>
  </si>
  <si>
    <t xml:space="preserve">- ремонт общественной бани п.Индига МО "Тиманский сельсовет" НАО</t>
  </si>
  <si>
    <t xml:space="preserve">- капитальный ремонт жилого дома по ул. Новая № 150 в п. Индига МО "Тиманский сельсовет" НАО</t>
  </si>
  <si>
    <t xml:space="preserve">- капитальный ремонт жилого дома по ул. Сельская № 101 в п. Индига МО "Тиманский сельсовет" НАО</t>
  </si>
  <si>
    <t xml:space="preserve">- капитальный ремонт жилого дома по ул. Сельская № 100 в п. Индига МО "Тиманский сельсовет" НАО</t>
  </si>
  <si>
    <t xml:space="preserve">- приобретение квартиры в п.Индига МО "Тиманский сельсовет" НАО</t>
  </si>
  <si>
    <t xml:space="preserve">- капитальный ремонт жилого дома № 102 по ул. Сельская в п. Индига МО "Тиманский сельсовет" НАО</t>
  </si>
  <si>
    <t xml:space="preserve">- текущий ремонт цокольного перекрытия в жилом доме 165 по ул.Новая в п.Индига МО "Тиманский сельсовет" НАО</t>
  </si>
  <si>
    <t xml:space="preserve">- текущий ремонт цокольного перекрытия в жилом доме 166 по ул.Новая в п.Индига МО "Тиманский сельсовет" НАО</t>
  </si>
  <si>
    <t xml:space="preserve">Организация ритуальных услуг</t>
  </si>
  <si>
    <t xml:space="preserve">Муниципальная программа «Безопасность на территории муниципального района «Заполярный район» на 2019-2030 годы» </t>
  </si>
  <si>
    <t xml:space="preserve">- 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</si>
  <si>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 xml:space="preserve">Муниципальная программа «Управление муниципальным имуществом муниципального района «Заполярный район» на 2022-2030 годы»</t>
  </si>
  <si>
    <t xml:space="preserve">Капитальный и текущий ремонт муниципального имущества, разработка проектной документации</t>
  </si>
  <si>
    <t xml:space="preserve">Выполнение работ по гидравлической промывке, испытаний на плотность и прочность системы отопления потребителя тепловой энергии</t>
  </si>
  <si>
    <t xml:space="preserve">Мероприятие "Оснащение помещения, используемого участковым уполномоченным полиции в здании Администрации Сельского поселения «Тиманский сельсовет» ЗР НАО входными металлическими дверьми и металлическими решетками на оконные конструкции"</t>
  </si>
  <si>
    <t xml:space="preserve">ВСЕГО ДОХОДЫ ПОСЕЛЕНИЯ</t>
  </si>
  <si>
    <t xml:space="preserve">Приложение № 2</t>
  </si>
  <si>
    <t xml:space="preserve">29.12. 2023г.  № 2 </t>
  </si>
  <si>
    <t xml:space="preserve">Источники финансирования дефицита местного бюджета  на 2024 год</t>
  </si>
  <si>
    <t xml:space="preserve">Код бюджетной классификации источников внутреннего финансирования дефицитов бюджетов</t>
  </si>
  <si>
    <t xml:space="preserve">План на 2024 год (тыс.руб.)</t>
  </si>
  <si>
    <t xml:space="preserve">Исполнение за 3 квартал 2018 года (тыс.руб.)</t>
  </si>
  <si>
    <t xml:space="preserve">План на 2024 года (тыс.руб.)</t>
  </si>
  <si>
    <t xml:space="preserve">План на 2025 года (тыс.руб.)</t>
  </si>
  <si>
    <t xml:space="preserve">Источники внутреннего финансирования дефицитов бюджетов </t>
  </si>
  <si>
    <t xml:space="preserve">680 01 00 00 00 00 0000 000</t>
  </si>
  <si>
    <t xml:space="preserve">Изменение остатков средств на счетах по учету средств бюджетов</t>
  </si>
  <si>
    <t xml:space="preserve">680 01 05 00 00 00 0000 000</t>
  </si>
  <si>
    <t xml:space="preserve">Увеличение остатков средств бюджетов</t>
  </si>
  <si>
    <t xml:space="preserve">680 01 05 00 00 00 0000 500</t>
  </si>
  <si>
    <t xml:space="preserve">Увеличение прочих остатков средств бюджетов</t>
  </si>
  <si>
    <t xml:space="preserve">680 01 05 02 00 00 0000 500</t>
  </si>
  <si>
    <t xml:space="preserve">Увеличение прочих остатков денежных средств бюджетов</t>
  </si>
  <si>
    <t xml:space="preserve">680 01 05 02 01 00 0000 510</t>
  </si>
  <si>
    <t xml:space="preserve">Увеличение прочих остатков денежных средств бюджетов сельских поселений</t>
  </si>
  <si>
    <t xml:space="preserve">680 01 05 02 01 10 0000 510</t>
  </si>
  <si>
    <t xml:space="preserve">Уменьшение остатков средств бюджетов</t>
  </si>
  <si>
    <t xml:space="preserve">680 01 05 00 00 00 0000 600</t>
  </si>
  <si>
    <t xml:space="preserve">Уменьшение прочих остатков средств бюджетов</t>
  </si>
  <si>
    <t xml:space="preserve">680 01 05 02 00 00 0000 600</t>
  </si>
  <si>
    <t xml:space="preserve">Уменьшение прочих остатков  денежных средств бюджетов</t>
  </si>
  <si>
    <t xml:space="preserve">680 01 05 02 01 00 0000 610</t>
  </si>
  <si>
    <t xml:space="preserve">Уменьшение прочих остатков денежных средств бюджетов  сельских поселений</t>
  </si>
  <si>
    <t xml:space="preserve">680 01 05 02 01 10 0000 610</t>
  </si>
  <si>
    <t xml:space="preserve">Приложение № 3</t>
  </si>
  <si>
    <t xml:space="preserve">29 декабря 2023 №   2         </t>
  </si>
  <si>
    <t xml:space="preserve">Распределение</t>
  </si>
  <si>
    <t xml:space="preserve">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2024 год </t>
  </si>
  <si>
    <t xml:space="preserve">Глава</t>
  </si>
  <si>
    <t xml:space="preserve">Раздел</t>
  </si>
  <si>
    <t xml:space="preserve">Подраздел</t>
  </si>
  <si>
    <t xml:space="preserve">Целевая статья</t>
  </si>
  <si>
    <t xml:space="preserve">Вид расхода</t>
  </si>
  <si>
    <t xml:space="preserve">План на 2025 год (тыс.руб.)</t>
  </si>
  <si>
    <t xml:space="preserve">ВСЕГО РАСХОДОВ</t>
  </si>
  <si>
    <t xml:space="preserve">Администрация Сельского поселения «Тиманский сельсовет» Заполярного района Ненецкого автономного округа</t>
  </si>
  <si>
    <t xml:space="preserve">ОБЩЕГОСУДАРСТВЕННЫЕ ВОПРОСЫ</t>
  </si>
  <si>
    <t xml:space="preserve">01</t>
  </si>
  <si>
    <t xml:space="preserve">Функционирование высшего должностного лица субъекта Российской  Федерации и муниципального образования</t>
  </si>
  <si>
    <t xml:space="preserve">02</t>
  </si>
  <si>
    <t xml:space="preserve">Глава Сельского поселения</t>
  </si>
  <si>
    <t xml:space="preserve">91.0.00.00000</t>
  </si>
  <si>
    <t xml:space="preserve">Расходы на содержание органов местного самоуправления и обеспечение их функций </t>
  </si>
  <si>
    <t xml:space="preserve">91.0.00.91010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</si>
  <si>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</si>
  <si>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</si>
  <si>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Другие не программные расходы</t>
  </si>
  <si>
    <t xml:space="preserve">98.0.00.00000</t>
  </si>
  <si>
    <t xml:space="preserve">Иные межбюджетные трансферты местным бюджетам 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 </t>
  </si>
  <si>
    <t xml:space="preserve">98.0.00.79020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</si>
  <si>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</si>
  <si>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</si>
  <si>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 xml:space="preserve">03</t>
  </si>
  <si>
    <t xml:space="preserve">Представительный орган Сельского поселения</t>
  </si>
  <si>
    <t xml:space="preserve">92.0.00.00000</t>
  </si>
  <si>
    <t xml:space="preserve">Депутаты представительного органа</t>
  </si>
  <si>
    <t xml:space="preserve">92.1.00.00000</t>
  </si>
  <si>
    <t xml:space="preserve">Расходы на содержание органов местного самоуправления и обеспечение их функций</t>
  </si>
  <si>
    <t xml:space="preserve">92.1.00.91010</t>
  </si>
  <si>
    <t xml:space="preserve">Аппарат Совета депутатов муниципального образования</t>
  </si>
  <si>
    <t xml:space="preserve">92.2.00.00000</t>
  </si>
  <si>
    <t xml:space="preserve">92.2.00.91010</t>
  </si>
  <si>
    <t xml:space="preserve">Функционирование Правительства Российской Федерации, высших исполнительных органов, субъектов Российской Федерации, местных администраций</t>
  </si>
  <si>
    <t xml:space="preserve">04</t>
  </si>
  <si>
    <t xml:space="preserve">Муниципальная программа "Развитие административной системы местного самоуправления муниципального района  " Заполярный район " на 2017-2025 годы "</t>
  </si>
  <si>
    <t xml:space="preserve">43.0.00.00000</t>
  </si>
  <si>
    <t xml:space="preserve">Подпрограмма 6 «Возмещение части затрат органов местного самоуправления поселений Ненецкого автономного округа»</t>
  </si>
  <si>
    <t xml:space="preserve"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</si>
  <si>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 xml:space="preserve">43.0.00.89350</t>
  </si>
  <si>
    <t xml:space="preserve">Закупка товаров, работ и услуг для обеспечения государственных (муниципальных) нужд</t>
  </si>
  <si>
    <t xml:space="preserve">200</t>
  </si>
  <si>
    <t xml:space="preserve">Администрация поселения</t>
  </si>
  <si>
    <t xml:space="preserve">93.0.00.00000</t>
  </si>
  <si>
    <t xml:space="preserve">93.0.00.91010</t>
  </si>
  <si>
    <t xml:space="preserve">Иные бюджетные ассигнования</t>
  </si>
  <si>
    <t xml:space="preserve">800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</si>
  <si>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</si>
  <si>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</si>
  <si>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</si>
  <si>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 xml:space="preserve">98.0.00.99110</t>
  </si>
  <si>
    <t xml:space="preserve">Межбюджетные трансферты</t>
  </si>
  <si>
    <t xml:space="preserve">500</t>
  </si>
  <si>
    <t xml:space="preserve">Обеспечение проведения выборов и референдумов</t>
  </si>
  <si>
    <t xml:space="preserve">07</t>
  </si>
  <si>
    <t xml:space="preserve">Муниципальная программа «Развитие административной системы местного самоуправления муниципального района «Заполярный район» на 2017-2025 годы»</t>
  </si>
  <si>
    <t xml:space="preserve">31.0.00.00000</t>
  </si>
  <si>
    <t xml:space="preserve">31.6.00.00000</t>
  </si>
  <si>
    <t xml:space="preserve"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</si>
  <si>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 xml:space="preserve">31.6.00.89220</t>
  </si>
  <si>
    <t xml:space="preserve">Резервные фонды</t>
  </si>
  <si>
    <t xml:space="preserve">11</t>
  </si>
  <si>
    <t xml:space="preserve">90.0.00.00000</t>
  </si>
  <si>
    <t xml:space="preserve">Резервные фонды местных администраций</t>
  </si>
  <si>
    <t xml:space="preserve">90.0.00.90010</t>
  </si>
  <si>
    <t xml:space="preserve">Другие общегосударственные вопросы</t>
  </si>
  <si>
    <t xml:space="preserve">13</t>
  </si>
  <si>
    <t xml:space="preserve">Муниципальная программа "Развитие административной системы местного самоуправления муниципального района " Заполярный район " на 2017-2025 годы "</t>
  </si>
  <si>
    <t xml:space="preserve">Подпрограмма 2 «Управление муниципальным имуществом»</t>
  </si>
  <si>
    <t xml:space="preserve">31.2.00.00000</t>
  </si>
  <si>
    <t xml:space="preserve">Иные межбюджетные трансферты в рамках подпрограммы 2 «Управление муниципальным имуществом»</t>
  </si>
  <si>
    <t xml:space="preserve">31.2.00.89210</t>
  </si>
  <si>
    <t xml:space="preserve">- приобретение запасных частей для вездехода "Трэкол" Администрации МО "Тиманский сельсовет" НАО</t>
  </si>
  <si>
    <t xml:space="preserve">- ремонт вездехода "Трэкол" Администрации МО "Тиманский сельсовет" НАО</t>
  </si>
  <si>
    <t xml:space="preserve">- ремонт снегохода "Arctic Cat Z1" Администрации МО "Тиманский сельсовет" НАО</t>
  </si>
  <si>
    <t xml:space="preserve">- устройство уличного туалета в п.Индига МО "Тиманский сельсовет" НАО</t>
  </si>
  <si>
    <t xml:space="preserve">- разработка проектной документации на ремонт причалов в п.Индига МО "Тиманский сельсовет" НАО</t>
  </si>
  <si>
    <t xml:space="preserve">31.2.22.89210</t>
  </si>
  <si>
    <t xml:space="preserve">- расходы на оплату коммунальных услуг и приобретение твердого топлива</t>
  </si>
  <si>
    <t xml:space="preserve">Муниципальная программа «Развитие транспортной инфраструктуры муниципального района «Заполярный район» на 2021-2030 годы»</t>
  </si>
  <si>
    <t xml:space="preserve">39.0.00.00000</t>
  </si>
  <si>
    <t xml:space="preserve">Иные межбюджетные трансферты в рамках муниципальной программы «Развитие транспортной инфраструктуры муниципального района «Заполярный район» на 2021-2030 годы»</t>
  </si>
  <si>
    <t xml:space="preserve">39.0.00.89290</t>
  </si>
  <si>
    <t xml:space="preserve">Муниципальная программа "Управление муниципальным имуществом муниципального района "Заполярный район" на 2022-2030 годы"</t>
  </si>
  <si>
    <t xml:space="preserve">42.0.00.00000</t>
  </si>
  <si>
    <t xml:space="preserve">Иные межбюджетные трансферты в рамках муниципальной программы «Управление муниципальным имуществом  муниципального района «Заполярный район» на 2022-2030 годы»</t>
  </si>
  <si>
    <t xml:space="preserve">42.0.00.89210</t>
  </si>
  <si>
    <t xml:space="preserve">Капитальный и текущий ремонт муниципального имущества, разработка проектной документации. Сельское поселение "Тиманский сельсовет" Заполярного района Ненецкого автономного округа
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</si>
  <si>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 xml:space="preserve">\</t>
  </si>
  <si>
    <t xml:space="preserve">Мероприятие "Проведение экспертизы сметного расчета капитального ремонта причалов в п. Индига Сельского поселения «Тиманский сельсовет» ЗР НАО"</t>
  </si>
  <si>
    <t xml:space="preserve">Выполнение переданных государственных полномочий</t>
  </si>
  <si>
    <t xml:space="preserve">95.0.00.00000</t>
  </si>
  <si>
    <t xml:space="preserve">95.0.00.79210</t>
  </si>
  <si>
    <t xml:space="preserve"> </t>
  </si>
  <si>
    <t xml:space="preserve">Содержание зданий и сооружений на территории взлетно-посадочных полос и вертолетных площадок</t>
  </si>
  <si>
    <t xml:space="preserve">98.0.00.91080</t>
  </si>
  <si>
    <t xml:space="preserve">Оценка недвижимости, признание права и регулирование отношений по муниципальной собственности</t>
  </si>
  <si>
    <t xml:space="preserve">98.0.00.91090</t>
  </si>
  <si>
    <t xml:space="preserve">Проведение праздничных мероприятий</t>
  </si>
  <si>
    <t xml:space="preserve">98.0.00.91130</t>
  </si>
  <si>
    <t xml:space="preserve">НАЦИОНАЛЬНАЯ ОБОРОНА</t>
  </si>
  <si>
    <t xml:space="preserve">Мобилизационная и вневойсковая подготовка</t>
  </si>
  <si>
    <t xml:space="preserve">Осуществление первичного воинского учета на территориях, где отсутствуют военные комиссариаты</t>
  </si>
  <si>
    <t xml:space="preserve">95.0.00.51180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</si>
  <si>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</si>
  <si>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</si>
  <si>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09</t>
  </si>
  <si>
    <t xml:space="preserve">Муниципальная программа «Безопасность  на территории муниципального района «Заполярный район» на 2019-2030 годы»</t>
  </si>
  <si>
    <t xml:space="preserve">33.0.00.00000</t>
  </si>
  <si>
    <t xml:space="preserve">Иные межбюджетные трансферты в рамках МП "Безопасность на территории муниципального района "Заполярный район" на 2019-2030 годы"</t>
  </si>
  <si>
    <t xml:space="preserve">33.0.00.89300</t>
  </si>
  <si>
    <t xml:space="preserve">- организация обучения неработающего населения в области гражданской обороны и защиты от чрезвычайных ситуаций</t>
  </si>
  <si>
    <t xml:space="preserve">- предупреждение и ликвидацию последствий ЧС в границах поселений муниципальных образований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</si>
  <si>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</si>
  <si>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</si>
  <si>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</si>
  <si>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 xml:space="preserve">33.0.00.89240</t>
  </si>
  <si>
    <t xml:space="preserve">.</t>
  </si>
  <si>
    <t xml:space="preserve">Муниципальные программы</t>
  </si>
  <si>
    <t xml:space="preserve">МП "Безопасность жизнедеятельности населения муниципального образования "Тиманский сельсовет" НАО на 2022 год"</t>
  </si>
  <si>
    <t xml:space="preserve">42.0.00.92050</t>
  </si>
  <si>
    <t xml:space="preserve">Другие вопросы в области национальной безопасности и правоохранительной деятельности</t>
  </si>
  <si>
    <t xml:space="preserve">14</t>
  </si>
  <si>
    <t xml:space="preserve"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</si>
  <si>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 xml:space="preserve">НАЦИОНАЛЬНАЯ ЭКОНОМИКА</t>
  </si>
  <si>
    <t xml:space="preserve">Транспорт</t>
  </si>
  <si>
    <t xml:space="preserve">08</t>
  </si>
  <si>
    <t xml:space="preserve">Муниципальная программа « Развитие транспортной инфраструктур муниципального района «Заполярный район» на 2021-2030 годы»</t>
  </si>
  <si>
    <t xml:space="preserve">Иные межбюджетные трансферты в рамках муниципальной программы «Развитие транспортной инфраструктуры муниципального  района «Заполярный район» на 2021-2030 годы»</t>
  </si>
  <si>
    <t xml:space="preserve">Дорожное хозяйство (дорожные фонды)</t>
  </si>
  <si>
    <t xml:space="preserve">Иные межбюджетные трансферты в рамках муниципальной программы «Развитие транспортной инфраструктуры поселений муниципального  района «Заполярный район» на 2021-2030 годы»</t>
  </si>
  <si>
    <t xml:space="preserve">Ремонт и содержание автомобильных дорог общего пользования местного значения</t>
  </si>
  <si>
    <t xml:space="preserve">Муниципальный дорожный фонд</t>
  </si>
  <si>
    <t xml:space="preserve">98.0.00.93100</t>
  </si>
  <si>
    <t xml:space="preserve">Другие вопросы в области национальной экономики</t>
  </si>
  <si>
    <t xml:space="preserve">12</t>
  </si>
  <si>
    <t xml:space="preserve">Другие мероприятия за счет средств дорожного фонда</t>
  </si>
  <si>
    <t xml:space="preserve">  Мероприятие "Приобретение и поставка 510 тонн щебня 
в п. Индига Сельского поселения «Тиманский сельсовет» ЗР НАО"</t>
  </si>
  <si>
    <t xml:space="preserve">Социальное обеспечение и иные выплаты населению</t>
  </si>
  <si>
    <t xml:space="preserve">ЖИЛИЩНО – КОММУНАЛЬНОЕ ХОЗЯЙСТВО</t>
  </si>
  <si>
    <t xml:space="preserve">05</t>
  </si>
  <si>
    <t xml:space="preserve">Жилищное хозяйство</t>
  </si>
  <si>
    <t xml:space="preserve">Муниципальная программа «Строительство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годы»</t>
  </si>
  <si>
    <t xml:space="preserve">35.0.00.00000</t>
  </si>
  <si>
    <t xml:space="preserve"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годы»</t>
  </si>
  <si>
    <t xml:space="preserve">35.0.00.89250</t>
  </si>
  <si>
    <t xml:space="preserve">- капитальный ремонт жилого дома № 102 по ул. Сельская в п.Индига МО "Тиманский сельсовет" НАО</t>
  </si>
  <si>
    <t xml:space="preserve">- приобретение квартиры в п. Индига МО "Тиманский сельсовет" НАО </t>
  </si>
  <si>
    <t xml:space="preserve">Капитальные вложения в объекты государственной (муниципальной) собственности</t>
  </si>
  <si>
    <t xml:space="preserve">400</t>
  </si>
  <si>
    <t xml:space="preserve">Другие мероприятия в области жилищного хозяйства</t>
  </si>
  <si>
    <t xml:space="preserve">98.0.00.96130</t>
  </si>
  <si>
    <t xml:space="preserve">Коммунальное хозяйство</t>
  </si>
  <si>
    <t xml:space="preserve">Муниципальная программа " Развитие социальной инфраструктуры и создание комфортных условий проживания на территории муниципального района «Заполярный район" на 2021-2030 годы"</t>
  </si>
  <si>
    <t xml:space="preserve">32.0.00.00000</t>
  </si>
  <si>
    <t xml:space="preserve">Иные межбюджетные трансферты в рамках муниципальной программы «Развитие социальной инфраструктуры и создание комфортных условий проживания на территории муниципального района «Заполярный район» на 2021-2030 годы»</t>
  </si>
  <si>
    <t xml:space="preserve">32.0.00.89230</t>
  </si>
  <si>
    <t xml:space="preserve">предоставление муниципальным  образованиям иных межбюджетных трансфертов  на возмещение недополученных доходов или финансового возмещения затрат, возникающих при оказании жителям поселения услуг общественных бань</t>
  </si>
  <si>
    <t xml:space="preserve">Муниципальная программа  «Развитие коммунальной инфраструктуры муниципального района «Заполярный район» на 2020-2030 годы»</t>
  </si>
  <si>
    <t xml:space="preserve">36.0.00.00000</t>
  </si>
  <si>
    <t xml:space="preserve">Иные межбюджетные трансферты в рамках муниципальной программы «Развитие коммунальной инфраструктуры муниципального района «Заполярный район» на 2020-2030 годы»</t>
  </si>
  <si>
    <t xml:space="preserve">36.0.00.89260</t>
  </si>
  <si>
    <t xml:space="preserve">Строительство (приобретение), капитальный и текущий ремонт общественных бань</t>
  </si>
  <si>
    <t xml:space="preserve">Мероприятие «Капитальный ремонт общественной бани в 
п. Выучейский Сельского поселения «Тиманский сельсовет» ЗР НАО»</t>
  </si>
  <si>
    <t xml:space="preserve">Благоустройство</t>
  </si>
  <si>
    <t xml:space="preserve">Текущий ремонт подвесного моста в п. Индига Сельского поселения "Тиманский сельсовет" ЗР НАО"</t>
  </si>
  <si>
    <t xml:space="preserve">680</t>
  </si>
  <si>
    <t xml:space="preserve">Вывоз и очистка отходов потребления</t>
  </si>
  <si>
    <t xml:space="preserve">на выранивание </t>
  </si>
  <si>
    <t xml:space="preserve">Прочие мероприятия по благоустройству</t>
  </si>
  <si>
    <t xml:space="preserve">98.0.00.96360</t>
  </si>
  <si>
    <t xml:space="preserve">Другие вопросы в области жилищно-коммунального хозяйства</t>
  </si>
  <si>
    <t xml:space="preserve">Иные межбюджетные трансферты на организацию ритуальных услуг</t>
  </si>
  <si>
    <t xml:space="preserve">98.0.00.89140</t>
  </si>
  <si>
    <t xml:space="preserve">СОЦИАЛЬНАЯ  ПОЛИТИКА</t>
  </si>
  <si>
    <t xml:space="preserve">Пенсионное обеспечение</t>
  </si>
  <si>
    <t xml:space="preserve">Муниципальная программа "Возмещение части затрат органов местного самоуправления поселений муниципального района "Заполярный район" на 2024-2030 годы»</t>
  </si>
  <si>
    <t xml:space="preserve">43.0.00.89340</t>
  </si>
  <si>
    <t xml:space="preserve">43.0.00.89330</t>
  </si>
  <si>
    <t xml:space="preserve">300</t>
  </si>
  <si>
    <t xml:space="preserve">Социальное обеспечение населения</t>
  </si>
  <si>
    <t xml:space="preserve">41.0.00.00000</t>
  </si>
  <si>
    <t xml:space="preserve">МП "Старшее поколение на 2022 год"</t>
  </si>
  <si>
    <t xml:space="preserve">41.0.00.95010</t>
  </si>
  <si>
    <t xml:space="preserve"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 в их собственности жилого помещения</t>
  </si>
  <si>
    <t xml:space="preserve">95.0.00.79230</t>
  </si>
  <si>
    <t xml:space="preserve">Другие вопросы в области социальной политики</t>
  </si>
  <si>
    <t xml:space="preserve">98.0.00.79530</t>
  </si>
  <si>
    <t xml:space="preserve">Софинансирование расходных 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за счет средств местного бюджета</t>
  </si>
  <si>
    <t xml:space="preserve">98.0.00.S9530</t>
  </si>
  <si>
    <t xml:space="preserve">Приложение № 4</t>
  </si>
  <si>
    <t xml:space="preserve">29.12. 2023 № 2   </t>
  </si>
  <si>
    <t xml:space="preserve"> бюджетных ассигнований по разделам и  подразделам классификации расходов бюджетов на 2024 год </t>
  </si>
  <si>
    <t xml:space="preserve">Сумма (тыс.руб.)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</si>
  <si>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</si>
  <si>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«Поддержка малого и среднего предпринимательства в муниципальном образовании «Тиманский сельсовет» Ненецкого автономного округа» на 2021 год</t>
  </si>
  <si>
    <t xml:space="preserve">   Мероприятия в рамках Муниципальной программы «Поддержка малого и среднего предпринимательства в муниципальном образовании «Тиманский сельсовет» Ненецкого автономного округа» на 2022 год</t>
  </si>
  <si>
    <t xml:space="preserve">- капитальный ремонт печи в  муниципальной  квартире  № 1 дома № 33 по ул. Центральная в п. Выучейский МО "Тиманский сельсовет" НАО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</si>
</sst>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#,##0.00_ ;[RED]\-#,##0.00\ "/>
    <numFmt numFmtId="167" formatCode="0.00%"/>
    <numFmt numFmtId="168" formatCode="#,##0.0"/>
    <numFmt numFmtId="169" formatCode="#,##0"/>
    <numFmt numFmtId="170" formatCode="@"/>
    <numFmt numFmtId="171" formatCode="0.0"/>
    <numFmt numFmtId="172" formatCode="0000"/>
  </numFmts>
  <fonts count="3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4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b val="true"/>
      <sz val="18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2060"/>
      <name val="Times New Roman"/>
      <family val="1"/>
      <charset val="204"/>
    </font>
    <font>
      <b val="true"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 val="true"/>
      <sz val="14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family val="2"/>
      <charset val="204"/>
    </font>
    <font>
      <b val="true"/>
      <sz val="12"/>
      <color rgb="FF203864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0206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 val="true"/>
      <sz val="11"/>
      <color rgb="FF000000"/>
      <name val="Times New Roman"/>
      <family val="1"/>
      <charset val="204"/>
    </font>
    <font>
      <i val="true"/>
      <sz val="11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CC00"/>
      </patternFill>
    </fill>
    <fill>
      <patternFill patternType="solid">
        <fgColor rgb="FF00FF00"/>
        <bgColor rgb="FF00FF66"/>
      </patternFill>
    </fill>
    <fill>
      <patternFill patternType="solid">
        <fgColor rgb="FFCCCCFF"/>
        <bgColor rgb="FFBDD7EE"/>
      </patternFill>
    </fill>
    <fill>
      <patternFill patternType="solid">
        <fgColor rgb="FFB4C7E7"/>
        <bgColor rgb="FFBDD7EE"/>
      </patternFill>
    </fill>
    <fill>
      <patternFill patternType="solid">
        <fgColor rgb="FFDBDBDB"/>
        <bgColor rgb="FFE6E6FF"/>
      </patternFill>
    </fill>
    <fill>
      <patternFill patternType="solid">
        <fgColor rgb="FFFFCCFF"/>
        <bgColor rgb="FFFBE5D6"/>
      </patternFill>
    </fill>
    <fill>
      <patternFill patternType="solid">
        <fgColor rgb="FFFFFF00"/>
        <bgColor rgb="FFFFFF66"/>
      </patternFill>
    </fill>
    <fill>
      <patternFill patternType="solid">
        <fgColor rgb="FFFF950E"/>
        <bgColor rgb="FFFFC000"/>
      </patternFill>
    </fill>
    <fill>
      <patternFill patternType="solid">
        <fgColor rgb="FFFF99CC"/>
        <bgColor rgb="FFFF66CC"/>
      </patternFill>
    </fill>
    <fill>
      <patternFill patternType="solid">
        <fgColor rgb="FF9999FF"/>
        <bgColor rgb="FFB4C7E7"/>
      </patternFill>
    </fill>
    <fill>
      <patternFill patternType="solid">
        <fgColor rgb="FFE6E6FF"/>
        <bgColor rgb="FFF2F2F2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CC"/>
      </patternFill>
    </fill>
    <fill>
      <patternFill patternType="solid">
        <fgColor rgb="FFFF66CC"/>
        <bgColor rgb="FFFF99CC"/>
      </patternFill>
    </fill>
    <fill>
      <patternFill patternType="solid">
        <fgColor rgb="FFFFE699"/>
        <bgColor rgb="FFFFFF99"/>
      </patternFill>
    </fill>
    <fill>
      <patternFill patternType="solid">
        <fgColor rgb="FFFBE5D6"/>
        <bgColor rgb="FFFFF2CC"/>
      </patternFill>
    </fill>
    <fill>
      <patternFill patternType="solid">
        <fgColor rgb="FFCCFF99"/>
        <bgColor rgb="FFCCFFCC"/>
      </patternFill>
    </fill>
    <fill>
      <patternFill patternType="solid">
        <fgColor rgb="FFBDD7EE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CC"/>
      </patternFill>
    </fill>
    <fill>
      <patternFill patternType="solid">
        <fgColor rgb="FFF2F2F2"/>
        <bgColor rgb="FFE6E6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7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8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0" fontId="14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11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15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21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8" fontId="7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1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1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2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1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1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7" fillId="5" borderId="1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4" fillId="2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7" fillId="5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4" fillId="2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2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3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3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3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3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3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2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2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66"/>
      <rgbColor rgb="FF800000"/>
      <rgbColor rgb="FF008000"/>
      <rgbColor rgb="FF00000A"/>
      <rgbColor rgb="FFFFF2CC"/>
      <rgbColor rgb="FF800080"/>
      <rgbColor rgb="FF008080"/>
      <rgbColor rgb="FFB4C7E7"/>
      <rgbColor rgb="FFE6E6FF"/>
      <rgbColor rgb="FF9999FF"/>
      <rgbColor rgb="FF993366"/>
      <rgbColor rgb="FFFFFFCC"/>
      <rgbColor rgb="FFCCFFFF"/>
      <rgbColor rgb="FF660066"/>
      <rgbColor rgb="FFFF66CC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BDD7EE"/>
      <rgbColor rgb="FFFF99CC"/>
      <rgbColor rgb="FFFFCCFF"/>
      <rgbColor rgb="FFFFE699"/>
      <rgbColor rgb="FF3366FF"/>
      <rgbColor rgb="FFCCFF99"/>
      <rgbColor rgb="FFFFC000"/>
      <rgbColor rgb="FFFFCC00"/>
      <rgbColor rgb="FFFF950E"/>
      <rgbColor rgb="FFFBE5D6"/>
      <rgbColor rgb="FF666699"/>
      <rgbColor rgb="FFDBDBDB"/>
      <rgbColor rgb="FF002060"/>
      <rgbColor rgb="FF339966"/>
      <rgbColor rgb="FF003300"/>
      <rgbColor rgb="FF333300"/>
      <rgbColor rgb="FF993300"/>
      <rgbColor rgb="FF993366"/>
      <rgbColor rgb="FF203864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43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80" zoomScalePageLayoutView="80" workbookViewId="0">
      <selection pane="topLeft" activeCell="G8" activeCellId="0" sqref="G8"/>
    </sheetView>
  </sheetViews>
  <sheetFormatPr defaultColWidth="8.6796875" defaultRowHeight="17.25" zeroHeight="false" outlineLevelRow="0" outlineLevelCol="0"/>
  <cols>
    <col collapsed="false" customWidth="true" hidden="false" outlineLevel="0" max="1" min="1" style="1" width="30.66"/>
    <col collapsed="false" customWidth="true" hidden="false" outlineLevel="0" max="2" min="2" style="2" width="84.89"/>
    <col collapsed="false" customWidth="true" hidden="false" outlineLevel="0" max="3" min="3" style="3" width="23.66"/>
    <col collapsed="false" customWidth="true" hidden="true" outlineLevel="0" max="4" min="4" style="4" width="21.66"/>
    <col collapsed="false" customWidth="true" hidden="true" outlineLevel="0" max="5" min="5" style="4" width="22.66"/>
    <col collapsed="false" customWidth="true" hidden="false" outlineLevel="0" max="7" min="7" style="0" width="15.11"/>
  </cols>
  <sheetData>
    <row r="1" customFormat="false" ht="12.75" hidden="false" customHeight="false" outlineLevel="0" collapsed="false">
      <c r="B1" s="5"/>
      <c r="C1" s="6" t="s">
        <v>0</v>
      </c>
    </row>
    <row r="2" customFormat="false" ht="12.75" hidden="false" customHeight="false" outlineLevel="0" collapsed="false">
      <c r="B2" s="5"/>
      <c r="C2" s="6" t="s">
        <v>1</v>
      </c>
    </row>
    <row r="3" customFormat="false" ht="12.75" hidden="false" customHeight="false" outlineLevel="0" collapsed="false">
      <c r="B3" s="5"/>
      <c r="C3" s="6" t="s">
        <v>2</v>
      </c>
    </row>
    <row r="4" customFormat="false" ht="13.5" hidden="false" customHeight="false" outlineLevel="0" collapsed="false">
      <c r="B4" s="5"/>
      <c r="C4" s="7" t="s">
        <v>3</v>
      </c>
    </row>
    <row r="5" customFormat="false" ht="13.5" hidden="false" customHeight="false" outlineLevel="0" collapsed="false">
      <c r="B5" s="5"/>
      <c r="C5" s="7" t="s">
        <v>4</v>
      </c>
    </row>
    <row r="6" s="10" customFormat="true" ht="12.75" hidden="false" customHeight="true" outlineLevel="0" collapsed="false">
      <c r="A6" s="8"/>
      <c r="B6" s="8"/>
      <c r="C6" s="8"/>
      <c r="D6" s="8"/>
      <c r="E6" s="8"/>
      <c r="F6" s="9"/>
      <c r="G6" s="9"/>
    </row>
    <row r="7" customFormat="false" ht="22.5" hidden="false" customHeight="true" outlineLevel="0" collapsed="false">
      <c r="A7" s="11" t="s">
        <v>5</v>
      </c>
      <c r="B7" s="11"/>
      <c r="C7" s="11"/>
      <c r="D7" s="11"/>
      <c r="E7" s="11"/>
      <c r="F7" s="9"/>
      <c r="G7" s="9"/>
    </row>
    <row r="8" customFormat="false" ht="69.75" hidden="false" customHeight="true" outlineLevel="0" collapsed="false">
      <c r="A8" s="12" t="s">
        <v>6</v>
      </c>
      <c r="B8" s="12"/>
      <c r="C8" s="12"/>
      <c r="D8" s="12"/>
      <c r="E8" s="12"/>
      <c r="F8" s="9"/>
      <c r="G8" s="9"/>
    </row>
    <row r="9" customFormat="false" ht="17.25" hidden="false" customHeight="false" outlineLevel="0" collapsed="false">
      <c r="A9" s="13"/>
      <c r="B9" s="14"/>
      <c r="C9" s="15"/>
    </row>
    <row r="10" customFormat="false" ht="18" hidden="false" customHeight="false" outlineLevel="0" collapsed="false">
      <c r="A10" s="16"/>
      <c r="C10" s="17" t="s">
        <v>7</v>
      </c>
      <c r="D10" s="18" t="s">
        <v>7</v>
      </c>
      <c r="E10" s="18" t="s">
        <v>7</v>
      </c>
    </row>
    <row r="11" s="1" customFormat="true" ht="48.75" hidden="false" customHeight="true" outlineLevel="0" collapsed="false">
      <c r="A11" s="19" t="s">
        <v>8</v>
      </c>
      <c r="B11" s="20" t="s">
        <v>9</v>
      </c>
      <c r="C11" s="21" t="s">
        <v>10</v>
      </c>
      <c r="D11" s="22" t="s">
        <v>10</v>
      </c>
      <c r="E11" s="22" t="s">
        <v>11</v>
      </c>
    </row>
    <row r="12" customFormat="false" ht="17.25" hidden="false" customHeight="false" outlineLevel="0" collapsed="false">
      <c r="A12" s="23" t="s">
        <v>12</v>
      </c>
      <c r="B12" s="24" t="s">
        <v>13</v>
      </c>
      <c r="C12" s="25" t="n">
        <f aca="false">C13+C19+C29+C35+C43+C47</f>
        <v>3667.29</v>
      </c>
      <c r="D12" s="26" t="e">
        <f aca="false">D13+D19+D29+D35+D43+D47</f>
        <v>#REF!</v>
      </c>
      <c r="E12" s="26" t="e">
        <f aca="false">E13+E19+E29+E35+E43+E47</f>
        <v>#REF!</v>
      </c>
    </row>
    <row r="13" customFormat="false" ht="17.25" hidden="false" customHeight="false" outlineLevel="0" collapsed="false">
      <c r="A13" s="27" t="s">
        <v>14</v>
      </c>
      <c r="B13" s="28" t="s">
        <v>15</v>
      </c>
      <c r="C13" s="29" t="n">
        <f aca="false">C14</f>
        <v>1513.6</v>
      </c>
      <c r="D13" s="30" t="e">
        <f aca="false">D14</f>
        <v>#REF!</v>
      </c>
      <c r="E13" s="30" t="e">
        <f aca="false">E14</f>
        <v>#REF!</v>
      </c>
    </row>
    <row r="14" customFormat="false" ht="17.25" hidden="false" customHeight="false" outlineLevel="0" collapsed="false">
      <c r="A14" s="31" t="s">
        <v>16</v>
      </c>
      <c r="B14" s="32" t="s">
        <v>17</v>
      </c>
      <c r="C14" s="33" t="n">
        <v>1513.6</v>
      </c>
      <c r="D14" s="34" t="e">
        <f aca="false">#REF!</f>
        <v>#REF!</v>
      </c>
      <c r="E14" s="34" t="e">
        <f aca="false">#REF!</f>
        <v>#REF!</v>
      </c>
    </row>
    <row r="15" customFormat="false" ht="62.25" hidden="true" customHeight="false" outlineLevel="0" collapsed="false">
      <c r="A15" s="35" t="s">
        <v>18</v>
      </c>
      <c r="B15" s="36" t="s">
        <v>19</v>
      </c>
      <c r="C15" s="37" t="n">
        <v>0</v>
      </c>
      <c r="D15" s="38" t="n">
        <v>0</v>
      </c>
      <c r="E15" s="38" t="n">
        <v>0</v>
      </c>
    </row>
    <row r="16" customFormat="false" ht="62.25" hidden="true" customHeight="false" outlineLevel="0" collapsed="false">
      <c r="A16" s="35" t="s">
        <v>20</v>
      </c>
      <c r="B16" s="36" t="s">
        <v>21</v>
      </c>
      <c r="C16" s="37" t="n">
        <v>0</v>
      </c>
      <c r="D16" s="38" t="n">
        <v>0</v>
      </c>
      <c r="E16" s="38" t="n">
        <v>0</v>
      </c>
    </row>
    <row r="17" customFormat="false" ht="108.75" hidden="true" customHeight="false" outlineLevel="0" collapsed="false">
      <c r="A17" s="35" t="s">
        <v>22</v>
      </c>
      <c r="B17" s="36" t="s">
        <v>23</v>
      </c>
      <c r="C17" s="37" t="n">
        <v>0</v>
      </c>
      <c r="D17" s="38" t="n">
        <v>0</v>
      </c>
      <c r="E17" s="38" t="n">
        <v>0</v>
      </c>
    </row>
    <row r="18" customFormat="false" ht="78" hidden="false" customHeight="true" outlineLevel="0" collapsed="false">
      <c r="A18" s="31" t="s">
        <v>24</v>
      </c>
      <c r="B18" s="39" t="s">
        <v>25</v>
      </c>
      <c r="C18" s="37" t="n">
        <v>1513.6</v>
      </c>
      <c r="D18" s="34" t="e">
        <f aca="false">#REF!</f>
        <v>#REF!</v>
      </c>
      <c r="E18" s="34" t="e">
        <f aca="false">#REF!</f>
        <v>#REF!</v>
      </c>
    </row>
    <row r="19" customFormat="false" ht="32.25" hidden="false" customHeight="false" outlineLevel="0" collapsed="false">
      <c r="A19" s="27" t="s">
        <v>26</v>
      </c>
      <c r="B19" s="40" t="s">
        <v>27</v>
      </c>
      <c r="C19" s="29" t="n">
        <f aca="false">C20</f>
        <v>895.39</v>
      </c>
      <c r="D19" s="30" t="n">
        <v>916.3</v>
      </c>
      <c r="E19" s="30" t="n">
        <v>952.95</v>
      </c>
    </row>
    <row r="20" customFormat="false" ht="30.75" hidden="false" customHeight="false" outlineLevel="0" collapsed="false">
      <c r="A20" s="41" t="s">
        <v>28</v>
      </c>
      <c r="B20" s="42" t="s">
        <v>29</v>
      </c>
      <c r="C20" s="43" t="n">
        <f aca="false">C21+C23+C25+C27</f>
        <v>895.39</v>
      </c>
      <c r="D20" s="44" t="n">
        <f aca="false">D21+D23+D25+D27</f>
        <v>916.3</v>
      </c>
      <c r="E20" s="44" t="n">
        <f aca="false">E21+E23+E25+E27</f>
        <v>953</v>
      </c>
    </row>
    <row r="21" customFormat="false" ht="62.25" hidden="false" customHeight="false" outlineLevel="0" collapsed="false">
      <c r="A21" s="35" t="s">
        <v>30</v>
      </c>
      <c r="B21" s="45" t="s">
        <v>31</v>
      </c>
      <c r="C21" s="37" t="n">
        <v>391.4</v>
      </c>
      <c r="D21" s="38" t="n">
        <f aca="false">D22</f>
        <v>480.55</v>
      </c>
      <c r="E21" s="38" t="n">
        <f aca="false">E22</f>
        <v>509.5</v>
      </c>
    </row>
    <row r="22" customFormat="false" ht="87" hidden="false" customHeight="true" outlineLevel="0" collapsed="false">
      <c r="A22" s="35" t="s">
        <v>32</v>
      </c>
      <c r="B22" s="45" t="s">
        <v>33</v>
      </c>
      <c r="C22" s="37" t="n">
        <v>391.4</v>
      </c>
      <c r="D22" s="38" t="n">
        <f aca="false">459.5+21.05</f>
        <v>480.55</v>
      </c>
      <c r="E22" s="38" t="n">
        <v>509.5</v>
      </c>
    </row>
    <row r="23" customFormat="false" ht="75.75" hidden="false" customHeight="true" outlineLevel="0" collapsed="false">
      <c r="A23" s="35" t="s">
        <v>34</v>
      </c>
      <c r="B23" s="45" t="s">
        <v>35</v>
      </c>
      <c r="C23" s="37" t="n">
        <f aca="false">C24</f>
        <v>2.7</v>
      </c>
      <c r="D23" s="38" t="n">
        <f aca="false">D24</f>
        <v>1.9</v>
      </c>
      <c r="E23" s="38" t="n">
        <f aca="false">E24</f>
        <v>1.9</v>
      </c>
    </row>
    <row r="24" customFormat="false" ht="99" hidden="false" customHeight="true" outlineLevel="0" collapsed="false">
      <c r="A24" s="35" t="s">
        <v>36</v>
      </c>
      <c r="B24" s="45" t="s">
        <v>37</v>
      </c>
      <c r="C24" s="37" t="n">
        <v>2.7</v>
      </c>
      <c r="D24" s="38" t="n">
        <v>1.9</v>
      </c>
      <c r="E24" s="38" t="n">
        <v>1.9</v>
      </c>
    </row>
    <row r="25" customFormat="false" ht="54" hidden="false" customHeight="true" outlineLevel="0" collapsed="false">
      <c r="A25" s="35" t="s">
        <v>38</v>
      </c>
      <c r="B25" s="45" t="s">
        <v>39</v>
      </c>
      <c r="C25" s="37" t="n">
        <f aca="false">C26</f>
        <v>549.8</v>
      </c>
      <c r="D25" s="38" t="n">
        <f aca="false">D26</f>
        <v>476.85</v>
      </c>
      <c r="E25" s="38" t="n">
        <f aca="false">E26</f>
        <v>484.6</v>
      </c>
    </row>
    <row r="26" customFormat="false" ht="84.75" hidden="false" customHeight="true" outlineLevel="0" collapsed="false">
      <c r="A26" s="35" t="s">
        <v>40</v>
      </c>
      <c r="B26" s="45" t="s">
        <v>41</v>
      </c>
      <c r="C26" s="37" t="n">
        <v>549.8</v>
      </c>
      <c r="D26" s="38" t="n">
        <f aca="false">456.5+20.35</f>
        <v>476.85</v>
      </c>
      <c r="E26" s="38" t="n">
        <f aca="false">456.5+28.1</f>
        <v>484.6</v>
      </c>
    </row>
    <row r="27" customFormat="false" ht="57" hidden="false" customHeight="true" outlineLevel="0" collapsed="false">
      <c r="A27" s="35" t="s">
        <v>42</v>
      </c>
      <c r="B27" s="45" t="s">
        <v>43</v>
      </c>
      <c r="C27" s="37" t="n">
        <f aca="false">C28</f>
        <v>-48.51</v>
      </c>
      <c r="D27" s="38" t="n">
        <f aca="false">D28</f>
        <v>-43</v>
      </c>
      <c r="E27" s="38" t="n">
        <f aca="false">E28</f>
        <v>-43</v>
      </c>
    </row>
    <row r="28" customFormat="false" ht="108" hidden="false" customHeight="true" outlineLevel="0" collapsed="false">
      <c r="A28" s="35" t="s">
        <v>44</v>
      </c>
      <c r="B28" s="45" t="s">
        <v>45</v>
      </c>
      <c r="C28" s="37" t="n">
        <v>-48.51</v>
      </c>
      <c r="D28" s="38" t="n">
        <v>-43</v>
      </c>
      <c r="E28" s="38" t="n">
        <v>-43</v>
      </c>
    </row>
    <row r="29" customFormat="false" ht="17.25" hidden="false" customHeight="false" outlineLevel="0" collapsed="false">
      <c r="A29" s="27" t="s">
        <v>46</v>
      </c>
      <c r="B29" s="46" t="s">
        <v>47</v>
      </c>
      <c r="C29" s="47" t="n">
        <f aca="false">C30</f>
        <v>863.4</v>
      </c>
      <c r="D29" s="48" t="e">
        <f aca="false">D30</f>
        <v>#REF!</v>
      </c>
      <c r="E29" s="48" t="e">
        <f aca="false">E30</f>
        <v>#REF!</v>
      </c>
    </row>
    <row r="30" customFormat="false" ht="30.75" hidden="false" customHeight="false" outlineLevel="0" collapsed="false">
      <c r="A30" s="31" t="s">
        <v>48</v>
      </c>
      <c r="B30" s="49" t="s">
        <v>49</v>
      </c>
      <c r="C30" s="33" t="n">
        <f aca="false">C31+C33</f>
        <v>863.4</v>
      </c>
      <c r="D30" s="34" t="e">
        <f aca="false">D31+D33</f>
        <v>#REF!</v>
      </c>
      <c r="E30" s="34" t="e">
        <f aca="false">E31+E33</f>
        <v>#REF!</v>
      </c>
    </row>
    <row r="31" customFormat="false" ht="30.75" hidden="false" customHeight="false" outlineLevel="0" collapsed="false">
      <c r="A31" s="31" t="s">
        <v>50</v>
      </c>
      <c r="B31" s="49" t="s">
        <v>51</v>
      </c>
      <c r="C31" s="33" t="n">
        <f aca="false">C32</f>
        <v>760.8</v>
      </c>
      <c r="D31" s="34" t="e">
        <f aca="false">D32</f>
        <v>#REF!</v>
      </c>
      <c r="E31" s="34" t="e">
        <f aca="false">E32</f>
        <v>#REF!</v>
      </c>
    </row>
    <row r="32" customFormat="false" ht="46.5" hidden="false" customHeight="false" outlineLevel="0" collapsed="false">
      <c r="A32" s="35" t="s">
        <v>52</v>
      </c>
      <c r="B32" s="36" t="s">
        <v>53</v>
      </c>
      <c r="C32" s="37" t="n">
        <v>760.8</v>
      </c>
      <c r="D32" s="38" t="e">
        <f aca="false">#REF!</f>
        <v>#REF!</v>
      </c>
      <c r="E32" s="38" t="e">
        <f aca="false">#REF!</f>
        <v>#REF!</v>
      </c>
    </row>
    <row r="33" customFormat="false" ht="36.75" hidden="false" customHeight="true" outlineLevel="0" collapsed="false">
      <c r="A33" s="31" t="s">
        <v>54</v>
      </c>
      <c r="B33" s="49" t="s">
        <v>55</v>
      </c>
      <c r="C33" s="33" t="n">
        <f aca="false">C34</f>
        <v>102.6</v>
      </c>
      <c r="D33" s="34" t="e">
        <f aca="false">D34</f>
        <v>#REF!</v>
      </c>
      <c r="E33" s="34" t="e">
        <f aca="false">E34</f>
        <v>#REF!</v>
      </c>
    </row>
    <row r="34" customFormat="false" ht="62.25" hidden="false" customHeight="false" outlineLevel="0" collapsed="false">
      <c r="A34" s="35" t="s">
        <v>56</v>
      </c>
      <c r="B34" s="36" t="s">
        <v>57</v>
      </c>
      <c r="C34" s="37" t="n">
        <v>102.6</v>
      </c>
      <c r="D34" s="38" t="e">
        <f aca="false">#REF!</f>
        <v>#REF!</v>
      </c>
      <c r="E34" s="38" t="e">
        <f aca="false">#REF!</f>
        <v>#REF!</v>
      </c>
    </row>
    <row r="35" customFormat="false" ht="17.25" hidden="false" customHeight="false" outlineLevel="0" collapsed="false">
      <c r="A35" s="27" t="s">
        <v>58</v>
      </c>
      <c r="B35" s="28" t="s">
        <v>59</v>
      </c>
      <c r="C35" s="47" t="n">
        <f aca="false">C36+C38</f>
        <v>39.6</v>
      </c>
      <c r="D35" s="48" t="e">
        <f aca="false">D36+D38</f>
        <v>#REF!</v>
      </c>
      <c r="E35" s="48" t="e">
        <f aca="false">E36+E38</f>
        <v>#REF!</v>
      </c>
    </row>
    <row r="36" customFormat="false" ht="17.25" hidden="false" customHeight="false" outlineLevel="0" collapsed="false">
      <c r="A36" s="50" t="s">
        <v>60</v>
      </c>
      <c r="B36" s="51" t="s">
        <v>61</v>
      </c>
      <c r="C36" s="52" t="n">
        <f aca="false">C37</f>
        <v>8</v>
      </c>
      <c r="D36" s="53" t="e">
        <f aca="false">D37</f>
        <v>#REF!</v>
      </c>
      <c r="E36" s="53" t="e">
        <f aca="false">E37</f>
        <v>#REF!</v>
      </c>
    </row>
    <row r="37" customFormat="false" ht="34.5" hidden="false" customHeight="true" outlineLevel="0" collapsed="false">
      <c r="A37" s="54" t="s">
        <v>62</v>
      </c>
      <c r="B37" s="55" t="s">
        <v>63</v>
      </c>
      <c r="C37" s="56" t="n">
        <v>8</v>
      </c>
      <c r="D37" s="57" t="e">
        <f aca="false">#REF!</f>
        <v>#REF!</v>
      </c>
      <c r="E37" s="57" t="e">
        <f aca="false">#REF!</f>
        <v>#REF!</v>
      </c>
    </row>
    <row r="38" customFormat="false" ht="17.25" hidden="false" customHeight="false" outlineLevel="0" collapsed="false">
      <c r="A38" s="31" t="s">
        <v>64</v>
      </c>
      <c r="B38" s="32" t="s">
        <v>65</v>
      </c>
      <c r="C38" s="33" t="n">
        <f aca="false">C39+C41</f>
        <v>31.6</v>
      </c>
      <c r="D38" s="34" t="e">
        <f aca="false">D39+D41</f>
        <v>#REF!</v>
      </c>
      <c r="E38" s="34" t="e">
        <f aca="false">E39+E41</f>
        <v>#REF!</v>
      </c>
    </row>
    <row r="39" customFormat="false" ht="17.25" hidden="false" customHeight="false" outlineLevel="0" collapsed="false">
      <c r="A39" s="31" t="s">
        <v>66</v>
      </c>
      <c r="B39" s="58" t="s">
        <v>67</v>
      </c>
      <c r="C39" s="33" t="n">
        <f aca="false">C40</f>
        <v>20.5</v>
      </c>
      <c r="D39" s="34" t="e">
        <f aca="false">D40</f>
        <v>#REF!</v>
      </c>
      <c r="E39" s="34" t="e">
        <f aca="false">E40</f>
        <v>#REF!</v>
      </c>
    </row>
    <row r="40" customFormat="false" ht="30.75" hidden="false" customHeight="false" outlineLevel="0" collapsed="false">
      <c r="A40" s="35" t="s">
        <v>68</v>
      </c>
      <c r="B40" s="36" t="s">
        <v>69</v>
      </c>
      <c r="C40" s="37" t="n">
        <v>20.5</v>
      </c>
      <c r="D40" s="38" t="e">
        <f aca="false">#REF!</f>
        <v>#REF!</v>
      </c>
      <c r="E40" s="38" t="e">
        <f aca="false">#REF!</f>
        <v>#REF!</v>
      </c>
    </row>
    <row r="41" customFormat="false" ht="17.25" hidden="false" customHeight="false" outlineLevel="0" collapsed="false">
      <c r="A41" s="59" t="s">
        <v>70</v>
      </c>
      <c r="B41" s="60" t="s">
        <v>71</v>
      </c>
      <c r="C41" s="33" t="n">
        <f aca="false">C42</f>
        <v>11.1</v>
      </c>
      <c r="D41" s="34" t="e">
        <f aca="false">D42</f>
        <v>#REF!</v>
      </c>
      <c r="E41" s="34" t="e">
        <f aca="false">E42</f>
        <v>#REF!</v>
      </c>
    </row>
    <row r="42" customFormat="false" ht="48" hidden="false" customHeight="true" outlineLevel="0" collapsed="false">
      <c r="A42" s="35" t="s">
        <v>72</v>
      </c>
      <c r="B42" s="36" t="s">
        <v>73</v>
      </c>
      <c r="C42" s="37" t="n">
        <v>11.1</v>
      </c>
      <c r="D42" s="38" t="e">
        <f aca="false">#REF!</f>
        <v>#REF!</v>
      </c>
      <c r="E42" s="38" t="e">
        <f aca="false">#REF!</f>
        <v>#REF!</v>
      </c>
    </row>
    <row r="43" customFormat="false" ht="17.25" hidden="false" customHeight="false" outlineLevel="0" collapsed="false">
      <c r="A43" s="27" t="s">
        <v>74</v>
      </c>
      <c r="B43" s="28" t="s">
        <v>75</v>
      </c>
      <c r="C43" s="47" t="n">
        <f aca="false">C44</f>
        <v>19.9</v>
      </c>
      <c r="D43" s="48" t="n">
        <f aca="false">D44</f>
        <v>24.058</v>
      </c>
      <c r="E43" s="48" t="n">
        <f aca="false">E44</f>
        <v>25.02032</v>
      </c>
    </row>
    <row r="44" customFormat="false" ht="46.5" hidden="false" customHeight="false" outlineLevel="0" collapsed="false">
      <c r="A44" s="31" t="s">
        <v>76</v>
      </c>
      <c r="B44" s="61" t="s">
        <v>77</v>
      </c>
      <c r="C44" s="33" t="n">
        <f aca="false">C45</f>
        <v>19.9</v>
      </c>
      <c r="D44" s="34" t="n">
        <f aca="false">D45</f>
        <v>24.058</v>
      </c>
      <c r="E44" s="34" t="n">
        <f aca="false">E45</f>
        <v>25.02032</v>
      </c>
    </row>
    <row r="45" customFormat="false" ht="49.5" hidden="false" customHeight="true" outlineLevel="0" collapsed="false">
      <c r="A45" s="35" t="s">
        <v>78</v>
      </c>
      <c r="B45" s="36" t="s">
        <v>79</v>
      </c>
      <c r="C45" s="37" t="n">
        <v>19.9</v>
      </c>
      <c r="D45" s="38" t="n">
        <f aca="false">D46</f>
        <v>24.058</v>
      </c>
      <c r="E45" s="38" t="n">
        <f aca="false">E46</f>
        <v>25.02032</v>
      </c>
    </row>
    <row r="46" customFormat="false" ht="50.25" hidden="true" customHeight="true" outlineLevel="0" collapsed="false">
      <c r="A46" s="35" t="s">
        <v>80</v>
      </c>
      <c r="B46" s="36" t="s">
        <v>79</v>
      </c>
      <c r="C46" s="37" t="n">
        <v>23</v>
      </c>
      <c r="D46" s="38" t="n">
        <v>24.058</v>
      </c>
      <c r="E46" s="38" t="n">
        <v>25.02032</v>
      </c>
    </row>
    <row r="47" customFormat="false" ht="32.25" hidden="false" customHeight="false" outlineLevel="0" collapsed="false">
      <c r="A47" s="27" t="s">
        <v>81</v>
      </c>
      <c r="B47" s="46" t="s">
        <v>82</v>
      </c>
      <c r="C47" s="47" t="n">
        <f aca="false">C48+C51</f>
        <v>335.4</v>
      </c>
      <c r="D47" s="48" t="n">
        <f aca="false">D48+D51</f>
        <v>387.6</v>
      </c>
      <c r="E47" s="48" t="n">
        <f aca="false">E48+E51</f>
        <v>387.6</v>
      </c>
    </row>
    <row r="48" customFormat="false" ht="81" hidden="false" customHeight="true" outlineLevel="0" collapsed="false">
      <c r="A48" s="62" t="s">
        <v>83</v>
      </c>
      <c r="B48" s="63" t="s">
        <v>84</v>
      </c>
      <c r="C48" s="52" t="n">
        <f aca="false">C49</f>
        <v>74.7</v>
      </c>
      <c r="D48" s="53" t="n">
        <f aca="false">D49</f>
        <v>66.8</v>
      </c>
      <c r="E48" s="53" t="n">
        <f aca="false">E49</f>
        <v>66.8</v>
      </c>
    </row>
    <row r="49" customFormat="false" ht="66" hidden="false" customHeight="true" outlineLevel="0" collapsed="false">
      <c r="A49" s="35" t="s">
        <v>85</v>
      </c>
      <c r="B49" s="36" t="s">
        <v>86</v>
      </c>
      <c r="C49" s="37" t="n">
        <f aca="false">C50</f>
        <v>74.7</v>
      </c>
      <c r="D49" s="38" t="n">
        <f aca="false">D50</f>
        <v>66.8</v>
      </c>
      <c r="E49" s="38" t="n">
        <f aca="false">E50</f>
        <v>66.8</v>
      </c>
    </row>
    <row r="50" customFormat="false" ht="66" hidden="false" customHeight="true" outlineLevel="0" collapsed="false">
      <c r="A50" s="35" t="s">
        <v>87</v>
      </c>
      <c r="B50" s="36" t="s">
        <v>88</v>
      </c>
      <c r="C50" s="37" t="n">
        <v>74.7</v>
      </c>
      <c r="D50" s="38" t="n">
        <v>66.8</v>
      </c>
      <c r="E50" s="38" t="n">
        <v>66.8</v>
      </c>
    </row>
    <row r="51" customFormat="false" ht="69" hidden="false" customHeight="true" outlineLevel="0" collapsed="false">
      <c r="A51" s="35" t="s">
        <v>89</v>
      </c>
      <c r="B51" s="36" t="s">
        <v>90</v>
      </c>
      <c r="C51" s="37" t="n">
        <f aca="false">C52</f>
        <v>260.7</v>
      </c>
      <c r="D51" s="38" t="n">
        <f aca="false">D52</f>
        <v>320.8</v>
      </c>
      <c r="E51" s="38" t="n">
        <f aca="false">E52</f>
        <v>320.8</v>
      </c>
    </row>
    <row r="52" customFormat="false" ht="73.5" hidden="false" customHeight="true" outlineLevel="0" collapsed="false">
      <c r="A52" s="35" t="s">
        <v>91</v>
      </c>
      <c r="B52" s="36" t="s">
        <v>92</v>
      </c>
      <c r="C52" s="37" t="n">
        <f aca="false">C53</f>
        <v>260.7</v>
      </c>
      <c r="D52" s="38" t="n">
        <f aca="false">D53</f>
        <v>320.8</v>
      </c>
      <c r="E52" s="38" t="n">
        <f aca="false">E53</f>
        <v>320.8</v>
      </c>
    </row>
    <row r="53" customFormat="false" ht="62.25" hidden="false" customHeight="false" outlineLevel="0" collapsed="false">
      <c r="A53" s="35" t="s">
        <v>93</v>
      </c>
      <c r="B53" s="36" t="s">
        <v>94</v>
      </c>
      <c r="C53" s="37" t="n">
        <v>260.7</v>
      </c>
      <c r="D53" s="38" t="n">
        <v>320.8</v>
      </c>
      <c r="E53" s="38" t="n">
        <v>320.8</v>
      </c>
    </row>
    <row r="54" customFormat="false" ht="18" hidden="true" customHeight="false" outlineLevel="0" collapsed="false">
      <c r="A54" s="35"/>
      <c r="B54" s="36"/>
      <c r="C54" s="37"/>
      <c r="D54" s="38" t="n">
        <v>320.8</v>
      </c>
      <c r="E54" s="38" t="n">
        <v>320.8</v>
      </c>
    </row>
    <row r="55" customFormat="false" ht="17.25" hidden="false" customHeight="false" outlineLevel="0" collapsed="false">
      <c r="A55" s="64" t="s">
        <v>95</v>
      </c>
      <c r="B55" s="65" t="s">
        <v>96</v>
      </c>
      <c r="C55" s="66" t="n">
        <f aca="false">C56</f>
        <v>63714.2</v>
      </c>
      <c r="D55" s="67" t="e">
        <f aca="false">D56</f>
        <v>#REF!</v>
      </c>
      <c r="E55" s="67" t="e">
        <f aca="false">E56</f>
        <v>#REF!</v>
      </c>
    </row>
    <row r="56" customFormat="false" ht="30.75" hidden="false" customHeight="false" outlineLevel="0" collapsed="false">
      <c r="A56" s="31" t="s">
        <v>97</v>
      </c>
      <c r="B56" s="61" t="s">
        <v>98</v>
      </c>
      <c r="C56" s="52" t="n">
        <f aca="false">C57+C64+C68+C75</f>
        <v>63714.2</v>
      </c>
      <c r="D56" s="53" t="e">
        <f aca="false">D57+D64+D68+D75</f>
        <v>#REF!</v>
      </c>
      <c r="E56" s="53" t="e">
        <f aca="false">E57+E64+E68+E75</f>
        <v>#REF!</v>
      </c>
    </row>
    <row r="57" customFormat="false" ht="24.75" hidden="false" customHeight="true" outlineLevel="0" collapsed="false">
      <c r="A57" s="68" t="s">
        <v>99</v>
      </c>
      <c r="B57" s="69" t="s">
        <v>100</v>
      </c>
      <c r="C57" s="70" t="n">
        <f aca="false">C58+C60</f>
        <v>8952.2</v>
      </c>
      <c r="D57" s="70" t="e">
        <f aca="false">D58+D60</f>
        <v>#REF!</v>
      </c>
      <c r="E57" s="70" t="e">
        <f aca="false">E58+E60</f>
        <v>#REF!</v>
      </c>
    </row>
    <row r="58" customFormat="false" ht="27" hidden="false" customHeight="true" outlineLevel="0" collapsed="false">
      <c r="A58" s="31" t="s">
        <v>101</v>
      </c>
      <c r="B58" s="61" t="s">
        <v>102</v>
      </c>
      <c r="C58" s="33" t="n">
        <f aca="false">C59</f>
        <v>2966.8</v>
      </c>
      <c r="D58" s="33" t="e">
        <f aca="false">D59</f>
        <v>#REF!</v>
      </c>
      <c r="E58" s="33" t="e">
        <f aca="false">E59</f>
        <v>#REF!</v>
      </c>
    </row>
    <row r="59" customFormat="false" ht="33.75" hidden="false" customHeight="true" outlineLevel="0" collapsed="false">
      <c r="A59" s="35" t="s">
        <v>103</v>
      </c>
      <c r="B59" s="36" t="s">
        <v>104</v>
      </c>
      <c r="C59" s="37" t="n">
        <v>2966.8</v>
      </c>
      <c r="D59" s="37" t="e">
        <f aca="false">#REF!</f>
        <v>#REF!</v>
      </c>
      <c r="E59" s="37" t="e">
        <f aca="false">#REF!</f>
        <v>#REF!</v>
      </c>
    </row>
    <row r="60" customFormat="false" ht="34.5" hidden="false" customHeight="true" outlineLevel="0" collapsed="false">
      <c r="A60" s="31" t="s">
        <v>105</v>
      </c>
      <c r="B60" s="71" t="s">
        <v>106</v>
      </c>
      <c r="C60" s="52" t="n">
        <f aca="false">C61</f>
        <v>5985.4</v>
      </c>
      <c r="D60" s="52" t="e">
        <f aca="false">D61</f>
        <v>#REF!</v>
      </c>
      <c r="E60" s="52" t="e">
        <f aca="false">E61</f>
        <v>#REF!</v>
      </c>
    </row>
    <row r="61" customFormat="false" ht="36" hidden="false" customHeight="true" outlineLevel="0" collapsed="false">
      <c r="A61" s="35" t="s">
        <v>107</v>
      </c>
      <c r="B61" s="72" t="s">
        <v>108</v>
      </c>
      <c r="C61" s="56" t="n">
        <v>5985.4</v>
      </c>
      <c r="D61" s="56" t="e">
        <f aca="false">#REF!</f>
        <v>#REF!</v>
      </c>
      <c r="E61" s="56" t="e">
        <f aca="false">#REF!</f>
        <v>#REF!</v>
      </c>
    </row>
    <row r="62" customFormat="false" ht="17.25" hidden="true" customHeight="false" outlineLevel="0" collapsed="false">
      <c r="A62" s="31" t="s">
        <v>109</v>
      </c>
      <c r="B62" s="61" t="s">
        <v>110</v>
      </c>
      <c r="C62" s="52" t="n">
        <f aca="false">C63</f>
        <v>0</v>
      </c>
      <c r="D62" s="53" t="n">
        <f aca="false">D63</f>
        <v>0</v>
      </c>
      <c r="E62" s="53" t="n">
        <f aca="false">E63</f>
        <v>0</v>
      </c>
    </row>
    <row r="63" customFormat="false" ht="18" hidden="true" customHeight="false" outlineLevel="0" collapsed="false">
      <c r="A63" s="35" t="s">
        <v>111</v>
      </c>
      <c r="B63" s="36" t="s">
        <v>112</v>
      </c>
      <c r="C63" s="56" t="n">
        <v>0</v>
      </c>
      <c r="D63" s="57" t="n">
        <v>0</v>
      </c>
      <c r="E63" s="57" t="n">
        <v>0</v>
      </c>
    </row>
    <row r="64" customFormat="false" ht="30.75" hidden="true" customHeight="false" outlineLevel="0" collapsed="false">
      <c r="A64" s="68" t="s">
        <v>113</v>
      </c>
      <c r="B64" s="69" t="s">
        <v>114</v>
      </c>
      <c r="C64" s="70" t="n">
        <f aca="false">C65</f>
        <v>0</v>
      </c>
      <c r="D64" s="73" t="n">
        <f aca="false">D65</f>
        <v>30</v>
      </c>
      <c r="E64" s="73" t="n">
        <f aca="false">E65</f>
        <v>30</v>
      </c>
    </row>
    <row r="65" customFormat="false" ht="18" hidden="true" customHeight="false" outlineLevel="0" collapsed="false">
      <c r="A65" s="74" t="s">
        <v>115</v>
      </c>
      <c r="B65" s="75" t="s">
        <v>116</v>
      </c>
      <c r="C65" s="76" t="n">
        <f aca="false">C66</f>
        <v>0</v>
      </c>
      <c r="D65" s="38" t="n">
        <f aca="false">D66</f>
        <v>30</v>
      </c>
      <c r="E65" s="38" t="n">
        <f aca="false">E66</f>
        <v>30</v>
      </c>
    </row>
    <row r="66" customFormat="false" ht="18" hidden="true" customHeight="false" outlineLevel="0" collapsed="false">
      <c r="A66" s="74" t="s">
        <v>117</v>
      </c>
      <c r="B66" s="75" t="s">
        <v>118</v>
      </c>
      <c r="C66" s="76" t="n">
        <f aca="false">C67</f>
        <v>0</v>
      </c>
      <c r="D66" s="38" t="n">
        <f aca="false">D67</f>
        <v>30</v>
      </c>
      <c r="E66" s="38" t="n">
        <f aca="false">E67</f>
        <v>30</v>
      </c>
    </row>
    <row r="67" customFormat="false" ht="62.25" hidden="true" customHeight="false" outlineLevel="0" collapsed="false">
      <c r="A67" s="74" t="s">
        <v>119</v>
      </c>
      <c r="B67" s="75" t="s">
        <v>120</v>
      </c>
      <c r="C67" s="76"/>
      <c r="D67" s="38" t="n">
        <v>30</v>
      </c>
      <c r="E67" s="38" t="n">
        <v>30</v>
      </c>
    </row>
    <row r="68" customFormat="false" ht="17.25" hidden="false" customHeight="false" outlineLevel="0" collapsed="false">
      <c r="A68" s="77" t="s">
        <v>121</v>
      </c>
      <c r="B68" s="78" t="s">
        <v>122</v>
      </c>
      <c r="C68" s="79" t="n">
        <f aca="false">C69+C73</f>
        <v>661.8</v>
      </c>
      <c r="D68" s="80" t="n">
        <f aca="false">D69+D73</f>
        <v>621.3</v>
      </c>
      <c r="E68" s="80" t="n">
        <f aca="false">E69+E73</f>
        <v>213.3</v>
      </c>
    </row>
    <row r="69" s="83" customFormat="true" ht="30.75" hidden="false" customHeight="false" outlineLevel="0" collapsed="false">
      <c r="A69" s="68" t="s">
        <v>123</v>
      </c>
      <c r="B69" s="69" t="s">
        <v>124</v>
      </c>
      <c r="C69" s="81" t="n">
        <f aca="false">C70</f>
        <v>445.6</v>
      </c>
      <c r="D69" s="82" t="n">
        <f aca="false">D70</f>
        <v>445.8</v>
      </c>
      <c r="E69" s="82" t="n">
        <f aca="false">E70</f>
        <v>37.8</v>
      </c>
    </row>
    <row r="70" customFormat="false" ht="30.75" hidden="false" customHeight="false" outlineLevel="0" collapsed="false">
      <c r="A70" s="35" t="s">
        <v>125</v>
      </c>
      <c r="B70" s="36" t="s">
        <v>126</v>
      </c>
      <c r="C70" s="56" t="n">
        <f aca="false">C71+C72</f>
        <v>445.6</v>
      </c>
      <c r="D70" s="57" t="n">
        <f aca="false">D71+D72</f>
        <v>445.8</v>
      </c>
      <c r="E70" s="57" t="n">
        <f aca="false">E71+E72</f>
        <v>37.8</v>
      </c>
    </row>
    <row r="71" customFormat="false" ht="45" hidden="false" customHeight="true" outlineLevel="0" collapsed="false">
      <c r="A71" s="35" t="s">
        <v>127</v>
      </c>
      <c r="B71" s="72" t="s">
        <v>128</v>
      </c>
      <c r="C71" s="56" t="n">
        <v>37.6</v>
      </c>
      <c r="D71" s="57" t="n">
        <v>37.8</v>
      </c>
      <c r="E71" s="57" t="n">
        <v>37.8</v>
      </c>
    </row>
    <row r="72" customFormat="false" ht="66" hidden="false" customHeight="true" outlineLevel="0" collapsed="false">
      <c r="A72" s="35" t="s">
        <v>127</v>
      </c>
      <c r="B72" s="72" t="s">
        <v>129</v>
      </c>
      <c r="C72" s="37" t="n">
        <v>408</v>
      </c>
      <c r="D72" s="38" t="n">
        <v>408</v>
      </c>
      <c r="E72" s="38" t="n">
        <v>0</v>
      </c>
    </row>
    <row r="73" customFormat="false" ht="30.75" hidden="false" customHeight="false" outlineLevel="0" collapsed="false">
      <c r="A73" s="31" t="s">
        <v>130</v>
      </c>
      <c r="B73" s="61" t="s">
        <v>131</v>
      </c>
      <c r="C73" s="52" t="n">
        <f aca="false">C74</f>
        <v>216.2</v>
      </c>
      <c r="D73" s="53" t="n">
        <f aca="false">D74</f>
        <v>175.5</v>
      </c>
      <c r="E73" s="53" t="n">
        <f aca="false">E74</f>
        <v>175.5</v>
      </c>
    </row>
    <row r="74" customFormat="false" ht="46.5" hidden="false" customHeight="false" outlineLevel="0" collapsed="false">
      <c r="A74" s="35" t="s">
        <v>132</v>
      </c>
      <c r="B74" s="36" t="s">
        <v>133</v>
      </c>
      <c r="C74" s="37" t="n">
        <v>216.2</v>
      </c>
      <c r="D74" s="57" t="n">
        <v>175.5</v>
      </c>
      <c r="E74" s="57" t="n">
        <v>175.5</v>
      </c>
    </row>
    <row r="75" customFormat="false" ht="17.25" hidden="false" customHeight="false" outlineLevel="0" collapsed="false">
      <c r="A75" s="84" t="s">
        <v>134</v>
      </c>
      <c r="B75" s="85" t="s">
        <v>135</v>
      </c>
      <c r="C75" s="86" t="n">
        <f aca="false">C76+C87</f>
        <v>54100.2</v>
      </c>
      <c r="D75" s="87" t="n">
        <f aca="false">D76+D87+D140</f>
        <v>30171.4</v>
      </c>
      <c r="E75" s="87" t="n">
        <f aca="false">E76+E87+E140</f>
        <v>30780.2</v>
      </c>
    </row>
    <row r="76" customFormat="false" ht="48" hidden="false" customHeight="true" outlineLevel="0" collapsed="false">
      <c r="A76" s="62" t="s">
        <v>136</v>
      </c>
      <c r="B76" s="88" t="s">
        <v>137</v>
      </c>
      <c r="C76" s="81" t="n">
        <f aca="false">C77</f>
        <v>1054.4</v>
      </c>
      <c r="D76" s="82" t="n">
        <f aca="false">D77</f>
        <v>2840.6</v>
      </c>
      <c r="E76" s="82" t="n">
        <f aca="false">E77</f>
        <v>2948.2</v>
      </c>
    </row>
    <row r="77" customFormat="false" ht="49.5" hidden="false" customHeight="true" outlineLevel="0" collapsed="false">
      <c r="A77" s="89" t="s">
        <v>138</v>
      </c>
      <c r="B77" s="90" t="s">
        <v>139</v>
      </c>
      <c r="C77" s="56" t="n">
        <f aca="false">C78+C82</f>
        <v>1054.4</v>
      </c>
      <c r="D77" s="57" t="n">
        <f aca="false">D78+D82</f>
        <v>2840.6</v>
      </c>
      <c r="E77" s="57" t="n">
        <f aca="false">E78+E82</f>
        <v>2948.2</v>
      </c>
    </row>
    <row r="78" customFormat="false" ht="30.75" hidden="false" customHeight="false" outlineLevel="0" collapsed="false">
      <c r="A78" s="68" t="s">
        <v>140</v>
      </c>
      <c r="B78" s="69" t="s">
        <v>141</v>
      </c>
      <c r="C78" s="33" t="n">
        <f aca="false">C79+C80+C81</f>
        <v>176.4</v>
      </c>
      <c r="D78" s="34" t="n">
        <f aca="false">D79+D80+D81</f>
        <v>179.4</v>
      </c>
      <c r="E78" s="34" t="n">
        <f aca="false">E79+E80+E81</f>
        <v>180.5</v>
      </c>
    </row>
    <row r="79" customFormat="false" ht="30.75" hidden="false" customHeight="false" outlineLevel="0" collapsed="false">
      <c r="A79" s="35" t="s">
        <v>140</v>
      </c>
      <c r="B79" s="36" t="s">
        <v>142</v>
      </c>
      <c r="C79" s="37" t="n">
        <v>26.6</v>
      </c>
      <c r="D79" s="38" t="n">
        <v>26.6</v>
      </c>
      <c r="E79" s="38" t="n">
        <v>27.7</v>
      </c>
    </row>
    <row r="80" customFormat="false" ht="30.75" hidden="false" customHeight="false" outlineLevel="0" collapsed="false">
      <c r="A80" s="35" t="s">
        <v>140</v>
      </c>
      <c r="B80" s="36" t="s">
        <v>143</v>
      </c>
      <c r="C80" s="37" t="n">
        <v>149.8</v>
      </c>
      <c r="D80" s="38" t="n">
        <v>142.8</v>
      </c>
      <c r="E80" s="38" t="n">
        <v>142.8</v>
      </c>
    </row>
    <row r="81" customFormat="false" ht="18" hidden="true" customHeight="false" outlineLevel="0" collapsed="false">
      <c r="A81" s="35"/>
      <c r="B81" s="36"/>
      <c r="C81" s="37"/>
      <c r="D81" s="38" t="n">
        <v>10</v>
      </c>
      <c r="E81" s="38" t="n">
        <v>10</v>
      </c>
    </row>
    <row r="82" customFormat="false" ht="30.75" hidden="false" customHeight="false" outlineLevel="0" collapsed="false">
      <c r="A82" s="68" t="s">
        <v>140</v>
      </c>
      <c r="B82" s="69" t="s">
        <v>144</v>
      </c>
      <c r="C82" s="70" t="n">
        <f aca="false">C83+C84+C86</f>
        <v>878</v>
      </c>
      <c r="D82" s="73" t="n">
        <f aca="false">D83+D84+D86</f>
        <v>2661.2</v>
      </c>
      <c r="E82" s="73" t="n">
        <f aca="false">E83+E84+E86</f>
        <v>2767.7</v>
      </c>
    </row>
    <row r="83" customFormat="false" ht="32.25" hidden="false" customHeight="true" outlineLevel="0" collapsed="false">
      <c r="A83" s="89" t="s">
        <v>140</v>
      </c>
      <c r="B83" s="91" t="s">
        <v>145</v>
      </c>
      <c r="C83" s="56" t="n">
        <v>317.6</v>
      </c>
      <c r="D83" s="57" t="n">
        <v>316.7</v>
      </c>
      <c r="E83" s="57" t="n">
        <v>329.4</v>
      </c>
    </row>
    <row r="84" customFormat="false" ht="32.25" hidden="false" customHeight="true" outlineLevel="0" collapsed="false">
      <c r="A84" s="89" t="s">
        <v>140</v>
      </c>
      <c r="B84" s="91" t="s">
        <v>146</v>
      </c>
      <c r="C84" s="56" t="n">
        <v>560.4</v>
      </c>
      <c r="D84" s="57" t="n">
        <v>558.9</v>
      </c>
      <c r="E84" s="57" t="n">
        <v>581.3</v>
      </c>
    </row>
    <row r="85" customFormat="false" ht="30.75" hidden="true" customHeight="false" outlineLevel="0" collapsed="false">
      <c r="A85" s="89" t="s">
        <v>140</v>
      </c>
      <c r="B85" s="91" t="s">
        <v>147</v>
      </c>
      <c r="C85" s="56" t="n">
        <v>0</v>
      </c>
      <c r="D85" s="57"/>
      <c r="E85" s="57"/>
    </row>
    <row r="86" customFormat="false" ht="18" hidden="true" customHeight="false" outlineLevel="0" collapsed="false">
      <c r="A86" s="89"/>
      <c r="B86" s="90"/>
      <c r="C86" s="56"/>
      <c r="D86" s="57" t="n">
        <v>1785.6</v>
      </c>
      <c r="E86" s="57" t="n">
        <v>1857</v>
      </c>
    </row>
    <row r="87" customFormat="false" ht="27.75" hidden="false" customHeight="true" outlineLevel="0" collapsed="false">
      <c r="A87" s="92" t="s">
        <v>148</v>
      </c>
      <c r="B87" s="93" t="s">
        <v>149</v>
      </c>
      <c r="C87" s="94" t="n">
        <f aca="false">C88</f>
        <v>53045.8</v>
      </c>
      <c r="D87" s="95" t="n">
        <f aca="false">D88</f>
        <v>27032</v>
      </c>
      <c r="E87" s="95" t="n">
        <f aca="false">E88</f>
        <v>27521.2</v>
      </c>
    </row>
    <row r="88" customFormat="false" ht="27" hidden="false" customHeight="true" outlineLevel="0" collapsed="false">
      <c r="A88" s="35" t="s">
        <v>150</v>
      </c>
      <c r="B88" s="36" t="s">
        <v>151</v>
      </c>
      <c r="C88" s="56" t="n">
        <f aca="false">C89+C91+C106+C111+C121+C132+C133+C137+C108+C141+C90+C95</f>
        <v>53045.8</v>
      </c>
      <c r="D88" s="57" t="n">
        <f aca="false">D89+D91+D106+D111+D121+D132+D133+D137</f>
        <v>27032</v>
      </c>
      <c r="E88" s="57" t="n">
        <f aca="false">E89+E91+E106+E111+E121+E132+E133+E137</f>
        <v>27521.2</v>
      </c>
    </row>
    <row r="89" customFormat="false" ht="39" hidden="false" customHeight="true" outlineLevel="0" collapsed="false">
      <c r="A89" s="68" t="s">
        <v>152</v>
      </c>
      <c r="B89" s="69" t="s">
        <v>153</v>
      </c>
      <c r="C89" s="70" t="n">
        <v>4387.6</v>
      </c>
      <c r="D89" s="73" t="n">
        <v>4890.9</v>
      </c>
      <c r="E89" s="73" t="n">
        <v>4578.1</v>
      </c>
    </row>
    <row r="90" customFormat="false" ht="19.5" hidden="true" customHeight="true" outlineLevel="0" collapsed="false">
      <c r="A90" s="68" t="s">
        <v>152</v>
      </c>
      <c r="B90" s="69" t="s">
        <v>154</v>
      </c>
      <c r="C90" s="70" t="n">
        <v>0</v>
      </c>
      <c r="D90" s="73" t="n">
        <v>4890.9</v>
      </c>
      <c r="E90" s="73" t="n">
        <v>4578.1</v>
      </c>
    </row>
    <row r="91" customFormat="false" ht="78" hidden="false" customHeight="false" outlineLevel="0" collapsed="false">
      <c r="A91" s="96" t="s">
        <v>152</v>
      </c>
      <c r="B91" s="97" t="s">
        <v>155</v>
      </c>
      <c r="C91" s="81" t="n">
        <f aca="false">C92+C93+C94</f>
        <v>5485.7</v>
      </c>
      <c r="D91" s="82" t="n">
        <f aca="false">D92+D93+D105+D94</f>
        <v>5163.8</v>
      </c>
      <c r="E91" s="82" t="n">
        <f aca="false">E92+E93+E105+E94</f>
        <v>5286.7</v>
      </c>
    </row>
    <row r="92" customFormat="false" ht="18" hidden="false" customHeight="false" outlineLevel="0" collapsed="false">
      <c r="A92" s="89" t="s">
        <v>152</v>
      </c>
      <c r="B92" s="90" t="s">
        <v>156</v>
      </c>
      <c r="C92" s="56" t="n">
        <v>3765.1</v>
      </c>
      <c r="D92" s="57" t="n">
        <v>3073</v>
      </c>
      <c r="E92" s="57" t="n">
        <v>3195.9</v>
      </c>
    </row>
    <row r="93" customFormat="false" ht="18" hidden="false" customHeight="false" outlineLevel="0" collapsed="false">
      <c r="A93" s="89" t="s">
        <v>152</v>
      </c>
      <c r="B93" s="90" t="s">
        <v>157</v>
      </c>
      <c r="C93" s="56" t="n">
        <v>485.2</v>
      </c>
      <c r="D93" s="57" t="n">
        <v>2090.8</v>
      </c>
      <c r="E93" s="57" t="n">
        <v>2090.8</v>
      </c>
    </row>
    <row r="94" customFormat="false" ht="30.75" hidden="false" customHeight="false" outlineLevel="0" collapsed="false">
      <c r="A94" s="89" t="s">
        <v>152</v>
      </c>
      <c r="B94" s="91" t="s">
        <v>158</v>
      </c>
      <c r="C94" s="56" t="n">
        <v>1235.4</v>
      </c>
      <c r="D94" s="57" t="n">
        <v>0</v>
      </c>
      <c r="E94" s="57" t="n">
        <v>0</v>
      </c>
    </row>
    <row r="95" customFormat="false" ht="56.25" hidden="false" customHeight="true" outlineLevel="0" collapsed="false">
      <c r="A95" s="96" t="s">
        <v>152</v>
      </c>
      <c r="B95" s="97" t="s">
        <v>159</v>
      </c>
      <c r="C95" s="81" t="n">
        <f aca="false">C96+C97+C98</f>
        <v>7698.9</v>
      </c>
      <c r="D95" s="82" t="n">
        <f aca="false">D96+D97+D98</f>
        <v>0</v>
      </c>
      <c r="E95" s="82" t="n">
        <f aca="false">E96+E97+E98</f>
        <v>0</v>
      </c>
    </row>
    <row r="96" customFormat="false" ht="35.25" hidden="false" customHeight="true" outlineLevel="0" collapsed="false">
      <c r="A96" s="89" t="s">
        <v>152</v>
      </c>
      <c r="B96" s="90" t="s">
        <v>160</v>
      </c>
      <c r="C96" s="56" t="n">
        <v>7698.9</v>
      </c>
      <c r="D96" s="57" t="n">
        <v>0</v>
      </c>
      <c r="E96" s="57" t="n">
        <v>0</v>
      </c>
    </row>
    <row r="97" customFormat="false" ht="1.5" hidden="true" customHeight="true" outlineLevel="0" collapsed="false">
      <c r="A97" s="89" t="s">
        <v>152</v>
      </c>
      <c r="B97" s="90" t="s">
        <v>161</v>
      </c>
      <c r="C97" s="56" t="n">
        <v>0</v>
      </c>
      <c r="D97" s="57" t="n">
        <v>0</v>
      </c>
      <c r="E97" s="57" t="n">
        <v>0</v>
      </c>
    </row>
    <row r="98" customFormat="false" ht="25.5" hidden="true" customHeight="true" outlineLevel="0" collapsed="false">
      <c r="A98" s="89" t="s">
        <v>152</v>
      </c>
      <c r="B98" s="90" t="s">
        <v>162</v>
      </c>
      <c r="C98" s="56" t="n">
        <v>0</v>
      </c>
      <c r="D98" s="57" t="n">
        <v>0</v>
      </c>
      <c r="E98" s="57" t="n">
        <v>0</v>
      </c>
    </row>
    <row r="99" customFormat="false" ht="33" hidden="true" customHeight="true" outlineLevel="0" collapsed="false">
      <c r="A99" s="89" t="s">
        <v>152</v>
      </c>
      <c r="B99" s="90" t="s">
        <v>163</v>
      </c>
      <c r="C99" s="56" t="n">
        <v>0</v>
      </c>
      <c r="D99" s="57" t="n">
        <v>0</v>
      </c>
      <c r="E99" s="57" t="n">
        <v>0</v>
      </c>
    </row>
    <row r="100" customFormat="false" ht="42" hidden="true" customHeight="true" outlineLevel="0" collapsed="false">
      <c r="A100" s="89" t="s">
        <v>152</v>
      </c>
      <c r="B100" s="90" t="s">
        <v>164</v>
      </c>
      <c r="C100" s="56" t="n">
        <v>0</v>
      </c>
      <c r="D100" s="57" t="n">
        <v>0</v>
      </c>
      <c r="E100" s="57" t="n">
        <v>0</v>
      </c>
    </row>
    <row r="101" customFormat="false" ht="30" hidden="true" customHeight="true" outlineLevel="0" collapsed="false">
      <c r="A101" s="89" t="s">
        <v>152</v>
      </c>
      <c r="B101" s="90" t="s">
        <v>165</v>
      </c>
      <c r="C101" s="56" t="n">
        <v>0</v>
      </c>
      <c r="D101" s="57" t="n">
        <v>0</v>
      </c>
      <c r="E101" s="57" t="n">
        <v>0</v>
      </c>
    </row>
    <row r="102" customFormat="false" ht="41.25" hidden="true" customHeight="true" outlineLevel="0" collapsed="false">
      <c r="A102" s="89" t="s">
        <v>152</v>
      </c>
      <c r="B102" s="90" t="s">
        <v>166</v>
      </c>
      <c r="C102" s="56" t="n">
        <v>0</v>
      </c>
      <c r="D102" s="57" t="n">
        <v>0</v>
      </c>
      <c r="E102" s="57" t="n">
        <v>0</v>
      </c>
    </row>
    <row r="103" customFormat="false" ht="24" hidden="true" customHeight="true" outlineLevel="0" collapsed="false">
      <c r="A103" s="89" t="s">
        <v>152</v>
      </c>
      <c r="B103" s="90" t="s">
        <v>167</v>
      </c>
      <c r="C103" s="56" t="n">
        <v>0</v>
      </c>
      <c r="D103" s="57" t="n">
        <v>0</v>
      </c>
      <c r="E103" s="57" t="n">
        <v>0</v>
      </c>
    </row>
    <row r="104" customFormat="false" ht="26.25" hidden="true" customHeight="true" outlineLevel="0" collapsed="false">
      <c r="A104" s="89" t="s">
        <v>152</v>
      </c>
      <c r="B104" s="90" t="s">
        <v>168</v>
      </c>
      <c r="C104" s="56" t="n">
        <v>0</v>
      </c>
      <c r="D104" s="57" t="n">
        <v>0</v>
      </c>
      <c r="E104" s="57" t="n">
        <v>0</v>
      </c>
    </row>
    <row r="105" customFormat="false" ht="1.5" hidden="true" customHeight="true" outlineLevel="0" collapsed="false">
      <c r="A105" s="89" t="s">
        <v>152</v>
      </c>
      <c r="B105" s="91" t="s">
        <v>169</v>
      </c>
      <c r="C105" s="56" t="n">
        <v>0</v>
      </c>
      <c r="D105" s="57" t="n">
        <v>0</v>
      </c>
      <c r="E105" s="57" t="n">
        <v>0</v>
      </c>
    </row>
    <row r="106" customFormat="false" ht="24" hidden="true" customHeight="true" outlineLevel="0" collapsed="false">
      <c r="A106" s="98"/>
      <c r="B106" s="99"/>
      <c r="C106" s="100"/>
      <c r="D106" s="101"/>
      <c r="E106" s="101"/>
    </row>
    <row r="107" customFormat="false" ht="9" hidden="true" customHeight="true" outlineLevel="0" collapsed="false">
      <c r="A107" s="89"/>
      <c r="B107" s="90"/>
      <c r="C107" s="56"/>
      <c r="D107" s="57"/>
      <c r="E107" s="57"/>
    </row>
    <row r="108" customFormat="false" ht="39.75" hidden="false" customHeight="true" outlineLevel="0" collapsed="false">
      <c r="A108" s="102" t="s">
        <v>152</v>
      </c>
      <c r="B108" s="103" t="s">
        <v>170</v>
      </c>
      <c r="C108" s="104" t="n">
        <f aca="false">C109+C110</f>
        <v>8828.7</v>
      </c>
      <c r="D108" s="57"/>
      <c r="E108" s="57"/>
    </row>
    <row r="109" customFormat="false" ht="62.25" hidden="false" customHeight="false" outlineLevel="0" collapsed="false">
      <c r="A109" s="55" t="s">
        <v>152</v>
      </c>
      <c r="B109" s="90" t="s">
        <v>171</v>
      </c>
      <c r="C109" s="105" t="n">
        <v>1790.7</v>
      </c>
      <c r="D109" s="57"/>
      <c r="E109" s="57"/>
    </row>
    <row r="110" customFormat="false" ht="36" hidden="false" customHeight="true" outlineLevel="0" collapsed="false">
      <c r="A110" s="55"/>
      <c r="B110" s="90" t="s">
        <v>172</v>
      </c>
      <c r="C110" s="105" t="n">
        <v>7038</v>
      </c>
      <c r="D110" s="57"/>
      <c r="E110" s="57"/>
    </row>
    <row r="111" customFormat="false" ht="60.75" hidden="false" customHeight="true" outlineLevel="0" collapsed="false">
      <c r="A111" s="68" t="s">
        <v>152</v>
      </c>
      <c r="B111" s="69" t="s">
        <v>173</v>
      </c>
      <c r="C111" s="70" t="n">
        <f aca="false">C112+C113+C114+C115+C118+C120</f>
        <v>25775.5</v>
      </c>
      <c r="D111" s="73" t="n">
        <f aca="false">D112+D113+D114+D116+D117</f>
        <v>16729.6</v>
      </c>
      <c r="E111" s="73" t="n">
        <f aca="false">E112+E113+E114+E116+E117</f>
        <v>17398.8</v>
      </c>
    </row>
    <row r="112" s="107" customFormat="true" ht="51.75" hidden="false" customHeight="true" outlineLevel="0" collapsed="false">
      <c r="A112" s="35" t="s">
        <v>152</v>
      </c>
      <c r="B112" s="106" t="s">
        <v>174</v>
      </c>
      <c r="C112" s="37" t="n">
        <v>11615.3</v>
      </c>
      <c r="D112" s="38" t="n">
        <v>12142.4</v>
      </c>
      <c r="E112" s="38" t="n">
        <v>12628.1</v>
      </c>
    </row>
    <row r="113" s="107" customFormat="true" ht="18" hidden="false" customHeight="false" outlineLevel="0" collapsed="false">
      <c r="A113" s="35" t="s">
        <v>152</v>
      </c>
      <c r="B113" s="36" t="s">
        <v>175</v>
      </c>
      <c r="C113" s="37" t="n">
        <v>380.8</v>
      </c>
      <c r="D113" s="38" t="n">
        <v>455.3</v>
      </c>
      <c r="E113" s="38" t="n">
        <v>473.5</v>
      </c>
    </row>
    <row r="114" s="107" customFormat="true" ht="18" hidden="false" customHeight="false" outlineLevel="0" collapsed="false">
      <c r="A114" s="35" t="s">
        <v>152</v>
      </c>
      <c r="B114" s="36" t="s">
        <v>176</v>
      </c>
      <c r="C114" s="37" t="n">
        <v>4400.8</v>
      </c>
      <c r="D114" s="38" t="n">
        <v>4131.9</v>
      </c>
      <c r="E114" s="38" t="n">
        <v>4297.2</v>
      </c>
    </row>
    <row r="115" s="107" customFormat="true" ht="30.75" hidden="false" customHeight="false" outlineLevel="0" collapsed="false">
      <c r="A115" s="35"/>
      <c r="B115" s="61" t="s">
        <v>177</v>
      </c>
      <c r="C115" s="33" t="n">
        <f aca="false">C116+C117</f>
        <v>7044.8</v>
      </c>
      <c r="D115" s="38"/>
      <c r="E115" s="38"/>
    </row>
    <row r="116" s="107" customFormat="true" ht="48" hidden="false" customHeight="true" outlineLevel="0" collapsed="false">
      <c r="A116" s="89" t="s">
        <v>152</v>
      </c>
      <c r="B116" s="91" t="s">
        <v>178</v>
      </c>
      <c r="C116" s="56" t="n">
        <v>1892.2</v>
      </c>
      <c r="D116" s="57" t="n">
        <v>0</v>
      </c>
      <c r="E116" s="57" t="n">
        <v>0</v>
      </c>
    </row>
    <row r="117" s="107" customFormat="true" ht="30.75" hidden="false" customHeight="false" outlineLevel="0" collapsed="false">
      <c r="A117" s="89" t="s">
        <v>152</v>
      </c>
      <c r="B117" s="91" t="s">
        <v>179</v>
      </c>
      <c r="C117" s="56" t="n">
        <v>5152.6</v>
      </c>
      <c r="D117" s="57" t="n">
        <v>0</v>
      </c>
      <c r="E117" s="57" t="n">
        <v>0</v>
      </c>
    </row>
    <row r="118" s="107" customFormat="true" ht="18" hidden="false" customHeight="false" outlineLevel="0" collapsed="false">
      <c r="A118" s="35" t="s">
        <v>152</v>
      </c>
      <c r="B118" s="36" t="s">
        <v>180</v>
      </c>
      <c r="C118" s="37" t="n">
        <v>90</v>
      </c>
      <c r="D118" s="38" t="n">
        <v>455.3</v>
      </c>
      <c r="E118" s="38" t="n">
        <v>473.5</v>
      </c>
    </row>
    <row r="119" s="107" customFormat="true" ht="21" hidden="false" customHeight="true" outlineLevel="0" collapsed="false">
      <c r="A119" s="35"/>
      <c r="B119" s="61" t="s">
        <v>181</v>
      </c>
      <c r="C119" s="37" t="n">
        <v>2243.8</v>
      </c>
      <c r="D119" s="38"/>
      <c r="E119" s="38"/>
    </row>
    <row r="120" s="107" customFormat="true" ht="57" hidden="false" customHeight="true" outlineLevel="0" collapsed="false">
      <c r="A120" s="35" t="s">
        <v>152</v>
      </c>
      <c r="B120" s="36" t="s">
        <v>182</v>
      </c>
      <c r="C120" s="37" t="n">
        <v>2243.8</v>
      </c>
      <c r="D120" s="38"/>
      <c r="E120" s="38"/>
    </row>
    <row r="121" customFormat="false" ht="30.75" hidden="false" customHeight="false" outlineLevel="0" collapsed="false">
      <c r="A121" s="96" t="s">
        <v>152</v>
      </c>
      <c r="B121" s="97" t="s">
        <v>183</v>
      </c>
      <c r="C121" s="81" t="n">
        <f aca="false">C122</f>
        <v>233.3</v>
      </c>
      <c r="D121" s="82" t="n">
        <f aca="false">D122</f>
        <v>232.6</v>
      </c>
      <c r="E121" s="82" t="n">
        <f aca="false">E122</f>
        <v>241.9</v>
      </c>
    </row>
    <row r="122" customFormat="false" ht="62.25" hidden="false" customHeight="true" outlineLevel="0" collapsed="false">
      <c r="A122" s="35" t="s">
        <v>152</v>
      </c>
      <c r="B122" s="106" t="s">
        <v>184</v>
      </c>
      <c r="C122" s="37" t="n">
        <v>233.3</v>
      </c>
      <c r="D122" s="38" t="n">
        <v>232.6</v>
      </c>
      <c r="E122" s="38" t="n">
        <v>241.9</v>
      </c>
    </row>
    <row r="123" customFormat="false" ht="31.5" hidden="false" customHeight="true" outlineLevel="0" collapsed="false">
      <c r="A123" s="96" t="s">
        <v>152</v>
      </c>
      <c r="B123" s="97" t="s">
        <v>185</v>
      </c>
      <c r="C123" s="81" t="n">
        <f aca="false">C132</f>
        <v>299.7</v>
      </c>
      <c r="D123" s="82" t="n">
        <f aca="false">D124+D125+D126+D127+D128+D129+D130+D131</f>
        <v>0</v>
      </c>
      <c r="E123" s="82" t="n">
        <f aca="false">E124+E125+E126+E127+E128+E129+E130+E131</f>
        <v>0</v>
      </c>
    </row>
    <row r="124" customFormat="false" ht="12.8" hidden="true" customHeight="false" outlineLevel="0" collapsed="false">
      <c r="A124" s="89" t="s">
        <v>152</v>
      </c>
      <c r="B124" s="91" t="s">
        <v>186</v>
      </c>
      <c r="C124" s="56" t="n">
        <v>0</v>
      </c>
      <c r="D124" s="57" t="n">
        <v>0</v>
      </c>
      <c r="E124" s="57" t="n">
        <v>0</v>
      </c>
    </row>
    <row r="125" customFormat="false" ht="33" hidden="true" customHeight="true" outlineLevel="0" collapsed="false">
      <c r="A125" s="89" t="s">
        <v>152</v>
      </c>
      <c r="B125" s="90" t="s">
        <v>187</v>
      </c>
      <c r="C125" s="56" t="n">
        <v>0</v>
      </c>
      <c r="D125" s="57" t="n">
        <v>0</v>
      </c>
      <c r="E125" s="57" t="n">
        <v>0</v>
      </c>
    </row>
    <row r="126" customFormat="false" ht="31.5" hidden="true" customHeight="true" outlineLevel="0" collapsed="false">
      <c r="A126" s="89" t="s">
        <v>152</v>
      </c>
      <c r="B126" s="90" t="s">
        <v>188</v>
      </c>
      <c r="C126" s="56" t="n">
        <v>0</v>
      </c>
      <c r="D126" s="57" t="n">
        <v>0</v>
      </c>
      <c r="E126" s="57" t="n">
        <v>0</v>
      </c>
    </row>
    <row r="127" customFormat="false" ht="30" hidden="true" customHeight="true" outlineLevel="0" collapsed="false">
      <c r="A127" s="89" t="s">
        <v>152</v>
      </c>
      <c r="B127" s="90" t="s">
        <v>189</v>
      </c>
      <c r="C127" s="56" t="n">
        <v>0</v>
      </c>
      <c r="D127" s="57" t="n">
        <v>0</v>
      </c>
      <c r="E127" s="57" t="n">
        <v>0</v>
      </c>
    </row>
    <row r="128" customFormat="false" ht="30" hidden="true" customHeight="true" outlineLevel="0" collapsed="false">
      <c r="A128" s="89" t="s">
        <v>152</v>
      </c>
      <c r="B128" s="90" t="s">
        <v>190</v>
      </c>
      <c r="C128" s="56" t="n">
        <v>0</v>
      </c>
      <c r="D128" s="57" t="n">
        <v>0</v>
      </c>
      <c r="E128" s="57" t="n">
        <v>0</v>
      </c>
    </row>
    <row r="129" customFormat="false" ht="39" hidden="true" customHeight="true" outlineLevel="0" collapsed="false">
      <c r="A129" s="89" t="s">
        <v>152</v>
      </c>
      <c r="B129" s="90" t="s">
        <v>191</v>
      </c>
      <c r="C129" s="56" t="n">
        <v>0</v>
      </c>
      <c r="D129" s="57" t="n">
        <v>0</v>
      </c>
      <c r="E129" s="57" t="n">
        <v>0</v>
      </c>
    </row>
    <row r="130" customFormat="false" ht="21" hidden="true" customHeight="true" outlineLevel="0" collapsed="false">
      <c r="A130" s="89" t="s">
        <v>152</v>
      </c>
      <c r="B130" s="90" t="s">
        <v>192</v>
      </c>
      <c r="C130" s="56" t="n">
        <v>0</v>
      </c>
      <c r="D130" s="57" t="n">
        <v>0</v>
      </c>
      <c r="E130" s="57" t="n">
        <v>0</v>
      </c>
    </row>
    <row r="131" customFormat="false" ht="29.25" hidden="true" customHeight="true" outlineLevel="0" collapsed="false">
      <c r="A131" s="89" t="s">
        <v>152</v>
      </c>
      <c r="B131" s="90" t="s">
        <v>193</v>
      </c>
      <c r="C131" s="56" t="n">
        <v>0</v>
      </c>
      <c r="D131" s="57" t="n">
        <v>0</v>
      </c>
      <c r="E131" s="57" t="n">
        <v>0</v>
      </c>
    </row>
    <row r="132" customFormat="false" ht="27" hidden="false" customHeight="true" outlineLevel="0" collapsed="false">
      <c r="A132" s="89" t="s">
        <v>152</v>
      </c>
      <c r="B132" s="90" t="s">
        <v>194</v>
      </c>
      <c r="C132" s="56" t="n">
        <v>299.7</v>
      </c>
      <c r="D132" s="57" t="n">
        <v>0</v>
      </c>
      <c r="E132" s="57" t="n">
        <v>0</v>
      </c>
    </row>
    <row r="133" customFormat="false" ht="12.8" hidden="false" customHeight="false" outlineLevel="0" collapsed="false">
      <c r="A133" s="89" t="s">
        <v>152</v>
      </c>
      <c r="B133" s="90" t="s">
        <v>195</v>
      </c>
      <c r="C133" s="56" t="n">
        <v>0</v>
      </c>
      <c r="D133" s="57" t="n">
        <v>0</v>
      </c>
      <c r="E133" s="57" t="n">
        <v>0</v>
      </c>
    </row>
    <row r="134" customFormat="false" ht="27" hidden="true" customHeight="true" outlineLevel="0" collapsed="false">
      <c r="A134" s="89" t="s">
        <v>152</v>
      </c>
      <c r="B134" s="90"/>
      <c r="C134" s="56"/>
      <c r="D134" s="57"/>
      <c r="E134" s="57"/>
    </row>
    <row r="135" customFormat="false" ht="19.5" hidden="true" customHeight="true" outlineLevel="0" collapsed="false">
      <c r="A135" s="89" t="s">
        <v>152</v>
      </c>
      <c r="B135" s="90"/>
      <c r="C135" s="56"/>
      <c r="D135" s="57"/>
      <c r="E135" s="57"/>
    </row>
    <row r="136" customFormat="false" ht="19.5" hidden="true" customHeight="true" outlineLevel="0" collapsed="false">
      <c r="A136" s="89" t="s">
        <v>152</v>
      </c>
      <c r="B136" s="90" t="s">
        <v>196</v>
      </c>
      <c r="C136" s="56" t="n">
        <v>0</v>
      </c>
      <c r="D136" s="57" t="n">
        <v>0</v>
      </c>
      <c r="E136" s="57" t="n">
        <v>0</v>
      </c>
    </row>
    <row r="137" customFormat="false" ht="38.25" hidden="false" customHeight="true" outlineLevel="0" collapsed="false">
      <c r="A137" s="68" t="s">
        <v>152</v>
      </c>
      <c r="B137" s="69" t="s">
        <v>197</v>
      </c>
      <c r="C137" s="70" t="n">
        <f aca="false">C139+C138+C140</f>
        <v>326.4</v>
      </c>
      <c r="D137" s="73" t="n">
        <f aca="false">D139</f>
        <v>15.1</v>
      </c>
      <c r="E137" s="73" t="n">
        <f aca="false">E139</f>
        <v>15.7</v>
      </c>
    </row>
    <row r="138" customFormat="false" ht="45" hidden="false" customHeight="true" outlineLevel="0" collapsed="false">
      <c r="A138" s="35" t="s">
        <v>152</v>
      </c>
      <c r="B138" s="36" t="s">
        <v>198</v>
      </c>
      <c r="C138" s="37" t="n">
        <v>250</v>
      </c>
      <c r="D138" s="38" t="n">
        <v>0</v>
      </c>
      <c r="E138" s="38" t="n">
        <v>0</v>
      </c>
    </row>
    <row r="139" customFormat="false" ht="50.25" hidden="false" customHeight="true" outlineLevel="0" collapsed="false">
      <c r="A139" s="35" t="s">
        <v>152</v>
      </c>
      <c r="B139" s="36" t="s">
        <v>199</v>
      </c>
      <c r="C139" s="37" t="n">
        <v>14.4</v>
      </c>
      <c r="D139" s="38" t="n">
        <v>15.1</v>
      </c>
      <c r="E139" s="38" t="n">
        <v>15.7</v>
      </c>
    </row>
    <row r="140" customFormat="false" ht="51.75" hidden="false" customHeight="true" outlineLevel="0" collapsed="false">
      <c r="A140" s="68" t="s">
        <v>152</v>
      </c>
      <c r="B140" s="108" t="s">
        <v>200</v>
      </c>
      <c r="C140" s="109" t="n">
        <v>62</v>
      </c>
      <c r="D140" s="73" t="n">
        <v>298.8</v>
      </c>
      <c r="E140" s="73" t="n">
        <v>310.8</v>
      </c>
    </row>
    <row r="141" customFormat="false" ht="39" hidden="false" customHeight="true" outlineLevel="0" collapsed="false">
      <c r="A141" s="102" t="s">
        <v>152</v>
      </c>
      <c r="B141" s="103" t="s">
        <v>195</v>
      </c>
      <c r="C141" s="104" t="n">
        <f aca="false">C142</f>
        <v>10</v>
      </c>
      <c r="D141" s="73"/>
      <c r="E141" s="73"/>
    </row>
    <row r="142" customFormat="false" ht="30.75" hidden="false" customHeight="true" outlineLevel="0" collapsed="false">
      <c r="A142" s="110" t="s">
        <v>152</v>
      </c>
      <c r="B142" s="111" t="s">
        <v>196</v>
      </c>
      <c r="C142" s="112" t="n">
        <v>10</v>
      </c>
      <c r="D142" s="73"/>
      <c r="E142" s="73"/>
    </row>
    <row r="143" customFormat="false" ht="17.25" hidden="false" customHeight="true" outlineLevel="0" collapsed="false">
      <c r="A143" s="113" t="s">
        <v>201</v>
      </c>
      <c r="B143" s="113"/>
      <c r="C143" s="114" t="n">
        <f aca="false">C12+C55</f>
        <v>67381.49</v>
      </c>
      <c r="D143" s="114" t="e">
        <f aca="false">D12+D55</f>
        <v>#REF!</v>
      </c>
      <c r="E143" s="114" t="e">
        <f aca="false">E12+E55</f>
        <v>#REF!</v>
      </c>
    </row>
  </sheetData>
  <mergeCells count="4">
    <mergeCell ref="A6:E6"/>
    <mergeCell ref="A7:E7"/>
    <mergeCell ref="A8:E8"/>
    <mergeCell ref="A143:B143"/>
  </mergeCells>
  <printOptions headings="false" gridLines="false" gridLinesSet="true" horizontalCentered="false" verticalCentered="false"/>
  <pageMargins left="0.7875" right="0.39375" top="0.39375" bottom="0.39375" header="0.511811023622047" footer="0.511811023622047"/>
  <pageSetup paperSize="9" scale="100" fitToWidth="1" fitToHeight="3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4" activeCellId="0" sqref="C4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6.56"/>
    <col collapsed="false" customWidth="true" hidden="false" outlineLevel="0" max="2" min="2" style="0" width="35.56"/>
    <col collapsed="false" customWidth="true" hidden="false" outlineLevel="0" max="3" min="3" style="0" width="13.89"/>
    <col collapsed="false" customWidth="true" hidden="true" outlineLevel="0" max="4" min="4" style="0" width="8.89"/>
    <col collapsed="false" customWidth="true" hidden="true" outlineLevel="0" max="6" min="5" style="0" width="13.89"/>
    <col collapsed="false" customWidth="true" hidden="false" outlineLevel="0" max="9" min="9" style="0" width="21.66"/>
    <col collapsed="false" customWidth="true" hidden="false" outlineLevel="0" max="10" min="10" style="0" width="14.55"/>
    <col collapsed="false" customWidth="true" hidden="false" outlineLevel="0" max="11" min="11" style="0" width="12.33"/>
    <col collapsed="false" customWidth="true" hidden="false" outlineLevel="0" max="12" min="12" style="0" width="45.56"/>
  </cols>
  <sheetData>
    <row r="1" customFormat="false" ht="15" hidden="false" customHeight="false" outlineLevel="0" collapsed="false">
      <c r="A1" s="115"/>
      <c r="B1" s="5"/>
      <c r="C1" s="6" t="s">
        <v>202</v>
      </c>
      <c r="D1" s="9"/>
      <c r="E1" s="9"/>
      <c r="F1" s="9"/>
      <c r="G1" s="9"/>
      <c r="H1" s="9"/>
      <c r="I1" s="9"/>
      <c r="J1" s="9"/>
      <c r="K1" s="9"/>
    </row>
    <row r="2" customFormat="false" ht="15" hidden="false" customHeight="false" outlineLevel="0" collapsed="false">
      <c r="A2" s="115"/>
      <c r="B2" s="5"/>
      <c r="C2" s="6" t="s">
        <v>1</v>
      </c>
      <c r="D2" s="9"/>
      <c r="E2" s="9"/>
      <c r="F2" s="9"/>
      <c r="G2" s="9"/>
      <c r="H2" s="9"/>
      <c r="I2" s="9"/>
      <c r="J2" s="9"/>
      <c r="K2" s="9"/>
    </row>
    <row r="3" customFormat="false" ht="15" hidden="false" customHeight="false" outlineLevel="0" collapsed="false">
      <c r="A3" s="115"/>
      <c r="B3" s="5"/>
      <c r="C3" s="6" t="s">
        <v>2</v>
      </c>
      <c r="D3" s="9"/>
      <c r="E3" s="9"/>
      <c r="F3" s="9"/>
      <c r="G3" s="9"/>
      <c r="H3" s="9"/>
      <c r="I3" s="9"/>
      <c r="J3" s="9"/>
      <c r="K3" s="9"/>
    </row>
    <row r="4" customFormat="false" ht="15" hidden="false" customHeight="false" outlineLevel="0" collapsed="false">
      <c r="A4" s="115"/>
      <c r="B4" s="5"/>
      <c r="C4" s="6" t="s">
        <v>203</v>
      </c>
      <c r="D4" s="9"/>
      <c r="E4" s="9"/>
      <c r="F4" s="9"/>
      <c r="G4" s="9"/>
      <c r="H4" s="9"/>
      <c r="I4" s="9"/>
      <c r="J4" s="9"/>
      <c r="K4" s="9"/>
    </row>
    <row r="5" customFormat="false" ht="15" hidden="false" customHeight="false" outlineLevel="0" collapsed="false">
      <c r="A5" s="115"/>
      <c r="B5" s="5"/>
      <c r="C5" s="6" t="s">
        <v>4</v>
      </c>
      <c r="D5" s="9"/>
      <c r="E5" s="9"/>
      <c r="F5" s="9"/>
      <c r="G5" s="9"/>
      <c r="H5" s="9"/>
      <c r="I5" s="9"/>
      <c r="J5" s="9"/>
      <c r="K5" s="9"/>
    </row>
    <row r="6" customFormat="false" ht="15" hidden="false" customHeight="false" outlineLevel="0" collapsed="false">
      <c r="A6" s="115"/>
      <c r="B6" s="9"/>
      <c r="C6" s="9"/>
    </row>
    <row r="7" customFormat="false" ht="15" hidden="false" customHeight="false" outlineLevel="0" collapsed="false">
      <c r="A7" s="115"/>
      <c r="B7" s="9"/>
      <c r="C7" s="9"/>
    </row>
    <row r="8" customFormat="false" ht="15" hidden="false" customHeight="false" outlineLevel="0" collapsed="false">
      <c r="A8" s="115"/>
      <c r="B8" s="116"/>
      <c r="C8" s="116"/>
    </row>
    <row r="9" customFormat="false" ht="15" hidden="false" customHeight="true" outlineLevel="0" collapsed="false">
      <c r="A9" s="117" t="s">
        <v>204</v>
      </c>
      <c r="B9" s="117"/>
      <c r="C9" s="117"/>
      <c r="D9" s="117"/>
      <c r="E9" s="117"/>
      <c r="F9" s="117"/>
    </row>
    <row r="10" customFormat="false" ht="15" hidden="false" customHeight="false" outlineLevel="0" collapsed="false">
      <c r="A10" s="115"/>
      <c r="C10" s="115" t="s">
        <v>7</v>
      </c>
    </row>
    <row r="11" customFormat="false" ht="124.5" hidden="false" customHeight="false" outlineLevel="0" collapsed="false">
      <c r="A11" s="118" t="s">
        <v>9</v>
      </c>
      <c r="B11" s="118" t="s">
        <v>205</v>
      </c>
      <c r="C11" s="119" t="s">
        <v>206</v>
      </c>
      <c r="D11" s="119" t="s">
        <v>207</v>
      </c>
      <c r="E11" s="119" t="s">
        <v>208</v>
      </c>
      <c r="F11" s="119" t="s">
        <v>209</v>
      </c>
      <c r="G11" s="14"/>
    </row>
    <row r="12" customFormat="false" ht="41.25" hidden="false" customHeight="false" outlineLevel="0" collapsed="false">
      <c r="A12" s="120" t="s">
        <v>210</v>
      </c>
      <c r="B12" s="121" t="s">
        <v>211</v>
      </c>
      <c r="C12" s="122" t="n">
        <f aca="false">C13</f>
        <v>0.0100000000093132</v>
      </c>
      <c r="D12" s="123" t="n">
        <f aca="false">D13</f>
        <v>-86.1999999999971</v>
      </c>
      <c r="E12" s="122" t="e">
        <f aca="false">E13</f>
        <v>#REF!</v>
      </c>
      <c r="F12" s="122" t="e">
        <f aca="false">F13</f>
        <v>#REF!</v>
      </c>
      <c r="G12" s="124"/>
      <c r="J12" s="125"/>
      <c r="K12" s="125"/>
      <c r="L12" s="125"/>
    </row>
    <row r="13" customFormat="false" ht="30.75" hidden="false" customHeight="false" outlineLevel="0" collapsed="false">
      <c r="A13" s="126" t="s">
        <v>212</v>
      </c>
      <c r="B13" s="127" t="s">
        <v>213</v>
      </c>
      <c r="C13" s="128" t="n">
        <f aca="false">C18+C14</f>
        <v>0.0100000000093132</v>
      </c>
      <c r="D13" s="123" t="n">
        <f aca="false">D14+D18</f>
        <v>-86.1999999999971</v>
      </c>
      <c r="E13" s="128" t="e">
        <f aca="false">E18+E14</f>
        <v>#REF!</v>
      </c>
      <c r="F13" s="128" t="e">
        <f aca="false">F18+F14</f>
        <v>#REF!</v>
      </c>
      <c r="G13" s="124"/>
      <c r="J13" s="129"/>
    </row>
    <row r="14" customFormat="false" ht="30.75" hidden="false" customHeight="false" outlineLevel="0" collapsed="false">
      <c r="A14" s="126" t="s">
        <v>214</v>
      </c>
      <c r="B14" s="127" t="s">
        <v>215</v>
      </c>
      <c r="C14" s="128" t="n">
        <f aca="false">C16</f>
        <v>-67381.49</v>
      </c>
      <c r="D14" s="123" t="n">
        <f aca="false">D15</f>
        <v>-30803.6</v>
      </c>
      <c r="E14" s="128" t="n">
        <f aca="false">E16</f>
        <v>-43437</v>
      </c>
      <c r="F14" s="128" t="n">
        <f aca="false">F16</f>
        <v>-44146.3</v>
      </c>
      <c r="G14" s="124"/>
      <c r="J14" s="129"/>
    </row>
    <row r="15" customFormat="false" ht="30.75" hidden="false" customHeight="false" outlineLevel="0" collapsed="false">
      <c r="A15" s="126" t="s">
        <v>216</v>
      </c>
      <c r="B15" s="127" t="s">
        <v>217</v>
      </c>
      <c r="C15" s="128" t="n">
        <f aca="false">C16</f>
        <v>-67381.49</v>
      </c>
      <c r="D15" s="123" t="n">
        <f aca="false">D16</f>
        <v>-30803.6</v>
      </c>
      <c r="E15" s="128" t="n">
        <f aca="false">E16</f>
        <v>-43437</v>
      </c>
      <c r="F15" s="128" t="n">
        <f aca="false">F16</f>
        <v>-44146.3</v>
      </c>
      <c r="G15" s="124"/>
      <c r="H15" s="124"/>
      <c r="J15" s="129"/>
    </row>
    <row r="16" customFormat="false" ht="30.75" hidden="false" customHeight="false" outlineLevel="0" collapsed="false">
      <c r="A16" s="126" t="s">
        <v>218</v>
      </c>
      <c r="B16" s="127" t="s">
        <v>219</v>
      </c>
      <c r="C16" s="128" t="n">
        <f aca="false">C17</f>
        <v>-67381.49</v>
      </c>
      <c r="D16" s="123" t="n">
        <f aca="false">D17</f>
        <v>-30803.6</v>
      </c>
      <c r="E16" s="128" t="n">
        <f aca="false">E17</f>
        <v>-43437</v>
      </c>
      <c r="F16" s="128" t="n">
        <f aca="false">F17</f>
        <v>-44146.3</v>
      </c>
      <c r="G16" s="124"/>
      <c r="H16" s="124"/>
      <c r="J16" s="129"/>
    </row>
    <row r="17" customFormat="false" ht="46.5" hidden="false" customHeight="false" outlineLevel="0" collapsed="false">
      <c r="A17" s="130" t="s">
        <v>220</v>
      </c>
      <c r="B17" s="131" t="s">
        <v>221</v>
      </c>
      <c r="C17" s="132" t="n">
        <f aca="false">-'Прилож 1(доход) '!C143</f>
        <v>-67381.49</v>
      </c>
      <c r="D17" s="123" t="n">
        <v>-30803.6</v>
      </c>
      <c r="E17" s="133" t="n">
        <v>-43437</v>
      </c>
      <c r="F17" s="133" t="n">
        <v>-44146.3</v>
      </c>
      <c r="G17" s="124"/>
      <c r="H17" s="124"/>
      <c r="I17" s="134"/>
      <c r="J17" s="129"/>
      <c r="L17" s="135"/>
    </row>
    <row r="18" customFormat="false" ht="30.75" hidden="false" customHeight="false" outlineLevel="0" collapsed="false">
      <c r="A18" s="126" t="s">
        <v>222</v>
      </c>
      <c r="B18" s="127" t="s">
        <v>223</v>
      </c>
      <c r="C18" s="128" t="n">
        <f aca="false">C19</f>
        <v>67381.5</v>
      </c>
      <c r="D18" s="123" t="n">
        <f aca="false">D19</f>
        <v>30717.4</v>
      </c>
      <c r="E18" s="128" t="e">
        <f aca="false">E19</f>
        <v>#REF!</v>
      </c>
      <c r="F18" s="128" t="e">
        <f aca="false">F19</f>
        <v>#REF!</v>
      </c>
      <c r="G18" s="124"/>
      <c r="H18" s="124"/>
      <c r="J18" s="129"/>
    </row>
    <row r="19" customFormat="false" ht="30.75" hidden="false" customHeight="false" outlineLevel="0" collapsed="false">
      <c r="A19" s="126" t="s">
        <v>224</v>
      </c>
      <c r="B19" s="127" t="s">
        <v>225</v>
      </c>
      <c r="C19" s="128" t="n">
        <f aca="false">C20</f>
        <v>67381.5</v>
      </c>
      <c r="D19" s="123" t="n">
        <f aca="false">D20</f>
        <v>30717.4</v>
      </c>
      <c r="E19" s="128" t="e">
        <f aca="false">E20</f>
        <v>#REF!</v>
      </c>
      <c r="F19" s="128" t="e">
        <f aca="false">F20</f>
        <v>#REF!</v>
      </c>
      <c r="G19" s="124"/>
      <c r="H19" s="124"/>
      <c r="J19" s="129"/>
    </row>
    <row r="20" customFormat="false" ht="30.75" hidden="false" customHeight="false" outlineLevel="0" collapsed="false">
      <c r="A20" s="126" t="s">
        <v>226</v>
      </c>
      <c r="B20" s="127" t="s">
        <v>227</v>
      </c>
      <c r="C20" s="128" t="n">
        <f aca="false">C21</f>
        <v>67381.5</v>
      </c>
      <c r="D20" s="123" t="n">
        <f aca="false">D21</f>
        <v>30717.4</v>
      </c>
      <c r="E20" s="128" t="e">
        <f aca="false">E21</f>
        <v>#REF!</v>
      </c>
      <c r="F20" s="128" t="e">
        <f aca="false">F21</f>
        <v>#REF!</v>
      </c>
      <c r="G20" s="124"/>
      <c r="H20" s="124"/>
      <c r="J20" s="129"/>
    </row>
    <row r="21" customFormat="false" ht="46.5" hidden="false" customHeight="false" outlineLevel="0" collapsed="false">
      <c r="A21" s="130" t="s">
        <v>228</v>
      </c>
      <c r="B21" s="131" t="s">
        <v>229</v>
      </c>
      <c r="C21" s="132" t="n">
        <f aca="false">'Прилож 3 (РАСХОДЫ)'!G11</f>
        <v>67381.5</v>
      </c>
      <c r="D21" s="123" t="n">
        <v>30717.4</v>
      </c>
      <c r="E21" s="132" t="e">
        <f aca="false">'Прилож 3 (РАСХОДЫ)'!H11</f>
        <v>#REF!</v>
      </c>
      <c r="F21" s="132" t="e">
        <f aca="false">'Прилож 3 (РАСХОДЫ)'!I11</f>
        <v>#REF!</v>
      </c>
      <c r="G21" s="124"/>
      <c r="H21" s="124"/>
      <c r="I21" s="1"/>
      <c r="J21" s="129"/>
    </row>
    <row r="22" customFormat="false" ht="12.75" hidden="false" customHeight="false" outlineLevel="0" collapsed="false">
      <c r="A22" s="1"/>
      <c r="B22" s="1"/>
      <c r="C22" s="1"/>
    </row>
  </sheetData>
  <mergeCells count="3">
    <mergeCell ref="B8:C8"/>
    <mergeCell ref="A9:F9"/>
    <mergeCell ref="J12:L12"/>
  </mergeCells>
  <printOptions headings="false" gridLines="false" gridLinesSet="true" horizontalCentered="false" verticalCentered="false"/>
  <pageMargins left="0.7875" right="0.39375" top="0.984027777777778" bottom="0.9840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20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5" activeCellId="0" sqref="G5"/>
    </sheetView>
  </sheetViews>
  <sheetFormatPr defaultColWidth="8.6796875" defaultRowHeight="12.75" zeroHeight="false" outlineLevelRow="0" outlineLevelCol="0"/>
  <cols>
    <col collapsed="false" customWidth="true" hidden="false" outlineLevel="0" max="1" min="1" style="136" width="56.11"/>
    <col collapsed="false" customWidth="true" hidden="false" outlineLevel="0" max="2" min="2" style="137" width="7.11"/>
    <col collapsed="false" customWidth="true" hidden="false" outlineLevel="0" max="4" min="3" style="137" width="6.01"/>
    <col collapsed="false" customWidth="true" hidden="false" outlineLevel="0" max="5" min="5" style="137" width="14.11"/>
    <col collapsed="false" customWidth="false" hidden="false" outlineLevel="0" max="6" min="6" style="137" width="8.67"/>
    <col collapsed="false" customWidth="true" hidden="false" outlineLevel="0" max="7" min="7" style="138" width="19.45"/>
    <col collapsed="false" customWidth="true" hidden="true" outlineLevel="0" max="9" min="8" style="139" width="13.1"/>
    <col collapsed="false" customWidth="true" hidden="false" outlineLevel="0" max="11" min="11" style="0" width="11.89"/>
  </cols>
  <sheetData>
    <row r="1" customFormat="false" ht="13.5" hidden="false" customHeight="false" outlineLevel="0" collapsed="false">
      <c r="A1" s="140"/>
      <c r="B1" s="141"/>
      <c r="C1" s="141"/>
      <c r="D1" s="141"/>
      <c r="E1" s="141"/>
      <c r="F1" s="141"/>
      <c r="G1" s="142"/>
    </row>
    <row r="2" customFormat="false" ht="13.5" hidden="false" customHeight="false" outlineLevel="0" collapsed="false">
      <c r="A2" s="140"/>
      <c r="B2" s="141"/>
      <c r="C2" s="141"/>
      <c r="D2" s="141"/>
      <c r="E2" s="141"/>
      <c r="F2" s="141"/>
      <c r="G2" s="6" t="s">
        <v>230</v>
      </c>
    </row>
    <row r="3" customFormat="false" ht="13.5" hidden="false" customHeight="false" outlineLevel="0" collapsed="false">
      <c r="A3" s="140"/>
      <c r="B3" s="141"/>
      <c r="C3" s="141"/>
      <c r="D3" s="141"/>
      <c r="E3" s="141"/>
      <c r="F3" s="141"/>
      <c r="G3" s="6" t="s">
        <v>1</v>
      </c>
    </row>
    <row r="4" customFormat="false" ht="13.5" hidden="false" customHeight="false" outlineLevel="0" collapsed="false">
      <c r="A4" s="140"/>
      <c r="B4" s="141"/>
      <c r="C4" s="141"/>
      <c r="D4" s="141"/>
      <c r="E4" s="141"/>
      <c r="F4" s="141"/>
      <c r="G4" s="6" t="s">
        <v>2</v>
      </c>
    </row>
    <row r="5" customFormat="false" ht="13.5" hidden="false" customHeight="false" outlineLevel="0" collapsed="false">
      <c r="A5" s="140"/>
      <c r="B5" s="141"/>
      <c r="C5" s="141"/>
      <c r="D5" s="141"/>
      <c r="E5" s="141"/>
      <c r="F5" s="141"/>
      <c r="G5" s="6" t="s">
        <v>231</v>
      </c>
    </row>
    <row r="6" customFormat="false" ht="13.5" hidden="false" customHeight="false" outlineLevel="0" collapsed="false">
      <c r="A6" s="140"/>
      <c r="B6" s="141"/>
      <c r="C6" s="141"/>
      <c r="D6" s="141"/>
      <c r="E6" s="141"/>
      <c r="F6" s="141"/>
      <c r="G6" s="6" t="s">
        <v>4</v>
      </c>
    </row>
    <row r="7" customFormat="false" ht="15" hidden="false" customHeight="false" outlineLevel="0" collapsed="false">
      <c r="A7" s="143" t="s">
        <v>232</v>
      </c>
      <c r="B7" s="143"/>
      <c r="C7" s="143"/>
      <c r="D7" s="143"/>
      <c r="E7" s="143"/>
      <c r="F7" s="143"/>
      <c r="G7" s="143"/>
      <c r="H7" s="143"/>
      <c r="I7" s="143"/>
    </row>
    <row r="8" customFormat="false" ht="66.75" hidden="false" customHeight="true" outlineLevel="0" collapsed="false">
      <c r="A8" s="144" t="s">
        <v>233</v>
      </c>
      <c r="B8" s="144"/>
      <c r="C8" s="144"/>
      <c r="D8" s="144"/>
      <c r="E8" s="144"/>
      <c r="F8" s="144"/>
      <c r="G8" s="144"/>
      <c r="H8" s="144"/>
      <c r="I8" s="144"/>
    </row>
    <row r="9" customFormat="false" ht="13.5" hidden="false" customHeight="false" outlineLevel="0" collapsed="false">
      <c r="A9" s="145"/>
      <c r="B9" s="146"/>
      <c r="C9" s="147"/>
      <c r="D9" s="147"/>
      <c r="E9" s="147"/>
      <c r="F9" s="147"/>
      <c r="G9" s="148" t="s">
        <v>7</v>
      </c>
      <c r="H9" s="148" t="s">
        <v>7</v>
      </c>
      <c r="I9" s="148" t="s">
        <v>7</v>
      </c>
    </row>
    <row r="10" customFormat="false" ht="41.25" hidden="false" customHeight="false" outlineLevel="0" collapsed="false">
      <c r="A10" s="149" t="s">
        <v>9</v>
      </c>
      <c r="B10" s="150" t="s">
        <v>234</v>
      </c>
      <c r="C10" s="150" t="s">
        <v>235</v>
      </c>
      <c r="D10" s="150" t="s">
        <v>236</v>
      </c>
      <c r="E10" s="150" t="s">
        <v>237</v>
      </c>
      <c r="F10" s="150" t="s">
        <v>238</v>
      </c>
      <c r="G10" s="151" t="s">
        <v>206</v>
      </c>
      <c r="H10" s="151" t="s">
        <v>206</v>
      </c>
      <c r="I10" s="151" t="s">
        <v>239</v>
      </c>
    </row>
    <row r="11" customFormat="false" ht="13.5" hidden="false" customHeight="false" outlineLevel="0" collapsed="false">
      <c r="A11" s="152" t="s">
        <v>240</v>
      </c>
      <c r="B11" s="153"/>
      <c r="C11" s="153"/>
      <c r="D11" s="153"/>
      <c r="E11" s="153"/>
      <c r="F11" s="153"/>
      <c r="G11" s="154" t="n">
        <f aca="false">G12</f>
        <v>67381.5</v>
      </c>
      <c r="H11" s="154" t="e">
        <f aca="false">H12</f>
        <v>#REF!</v>
      </c>
      <c r="I11" s="154" t="e">
        <f aca="false">I12</f>
        <v>#REF!</v>
      </c>
      <c r="J11" s="139"/>
      <c r="M11" s="139"/>
    </row>
    <row r="12" customFormat="false" ht="41.25" hidden="false" customHeight="false" outlineLevel="0" collapsed="false">
      <c r="A12" s="152" t="s">
        <v>241</v>
      </c>
      <c r="B12" s="155" t="n">
        <v>680</v>
      </c>
      <c r="C12" s="153"/>
      <c r="D12" s="153"/>
      <c r="E12" s="153"/>
      <c r="F12" s="153"/>
      <c r="G12" s="154" t="n">
        <f aca="false">G13+G90+G96+G118+G137+G183</f>
        <v>67381.5</v>
      </c>
      <c r="H12" s="154" t="e">
        <f aca="false">H13+H90+H96+H118+H137+H183</f>
        <v>#REF!</v>
      </c>
      <c r="I12" s="154" t="e">
        <f aca="false">I13+I90+I96+I118+I137+I183</f>
        <v>#REF!</v>
      </c>
      <c r="J12" s="139"/>
    </row>
    <row r="13" customFormat="false" ht="13.5" hidden="false" customHeight="false" outlineLevel="0" collapsed="false">
      <c r="A13" s="156" t="s">
        <v>242</v>
      </c>
      <c r="B13" s="157" t="n">
        <v>680</v>
      </c>
      <c r="C13" s="158" t="s">
        <v>243</v>
      </c>
      <c r="D13" s="158"/>
      <c r="E13" s="158"/>
      <c r="F13" s="158"/>
      <c r="G13" s="159" t="n">
        <f aca="false">G14+G21+G29+G40+G44+G49+G53</f>
        <v>20701.2</v>
      </c>
      <c r="H13" s="159" t="n">
        <f aca="false">H14+H21+H29+H40+H44+H49+H53</f>
        <v>16974.99593</v>
      </c>
      <c r="I13" s="159" t="n">
        <f aca="false">I14+I21+I29+I40+I44+I49+I53</f>
        <v>17120.89593</v>
      </c>
      <c r="J13" s="139"/>
    </row>
    <row r="14" customFormat="false" ht="27" hidden="false" customHeight="false" outlineLevel="0" collapsed="false">
      <c r="A14" s="160" t="s">
        <v>244</v>
      </c>
      <c r="B14" s="161" t="n">
        <v>680</v>
      </c>
      <c r="C14" s="162" t="s">
        <v>243</v>
      </c>
      <c r="D14" s="162" t="s">
        <v>245</v>
      </c>
      <c r="E14" s="162"/>
      <c r="F14" s="162"/>
      <c r="G14" s="163" t="n">
        <f aca="false">G15+G18</f>
        <v>3299.6</v>
      </c>
      <c r="H14" s="163" t="n">
        <f aca="false">H15</f>
        <v>3063.58</v>
      </c>
      <c r="I14" s="163" t="n">
        <f aca="false">I15</f>
        <v>3063.58</v>
      </c>
      <c r="J14" s="139"/>
    </row>
    <row r="15" customFormat="false" ht="22.5" hidden="false" customHeight="true" outlineLevel="0" collapsed="false">
      <c r="A15" s="164" t="s">
        <v>246</v>
      </c>
      <c r="B15" s="165" t="n">
        <v>680</v>
      </c>
      <c r="C15" s="166" t="s">
        <v>243</v>
      </c>
      <c r="D15" s="166" t="s">
        <v>245</v>
      </c>
      <c r="E15" s="167" t="s">
        <v>247</v>
      </c>
      <c r="F15" s="166"/>
      <c r="G15" s="168" t="n">
        <f aca="false">G16</f>
        <v>3299.6</v>
      </c>
      <c r="H15" s="168" t="n">
        <f aca="false">H16</f>
        <v>3063.58</v>
      </c>
      <c r="I15" s="168" t="n">
        <f aca="false">I16</f>
        <v>3063.58</v>
      </c>
      <c r="J15" s="139"/>
    </row>
    <row r="16" customFormat="false" ht="33.75" hidden="false" customHeight="true" outlineLevel="0" collapsed="false">
      <c r="A16" s="169" t="s">
        <v>248</v>
      </c>
      <c r="B16" s="165" t="n">
        <v>680</v>
      </c>
      <c r="C16" s="166" t="s">
        <v>243</v>
      </c>
      <c r="D16" s="166" t="s">
        <v>245</v>
      </c>
      <c r="E16" s="167" t="s">
        <v>249</v>
      </c>
      <c r="F16" s="166"/>
      <c r="G16" s="168" t="n">
        <f aca="false">G17</f>
        <v>3299.6</v>
      </c>
      <c r="H16" s="168" t="n">
        <f aca="false">H17</f>
        <v>3063.58</v>
      </c>
      <c r="I16" s="168" t="n">
        <f aca="false">I17</f>
        <v>3063.58</v>
      </c>
      <c r="J16" s="139"/>
    </row>
    <row r="17" customFormat="false" ht="60" hidden="false" customHeight="true" outlineLevel="0" collapsed="false">
      <c r="A17" s="169" t="s">
        <v>250</v>
      </c>
      <c r="B17" s="165" t="n">
        <v>680</v>
      </c>
      <c r="C17" s="166" t="s">
        <v>243</v>
      </c>
      <c r="D17" s="166" t="s">
        <v>245</v>
      </c>
      <c r="E17" s="167" t="s">
        <v>249</v>
      </c>
      <c r="F17" s="166" t="s">
        <v>251</v>
      </c>
      <c r="G17" s="168" t="n">
        <f aca="false">3299.6</f>
        <v>3299.6</v>
      </c>
      <c r="H17" s="168" t="n">
        <f aca="false">2440.6+622.98</f>
        <v>3063.58</v>
      </c>
      <c r="I17" s="168" t="n">
        <f aca="false">2440.6+622.98</f>
        <v>3063.58</v>
      </c>
      <c r="J17" s="139"/>
    </row>
    <row r="18" customFormat="false" ht="18" hidden="true" customHeight="true" outlineLevel="0" collapsed="false">
      <c r="A18" s="164" t="s">
        <v>252</v>
      </c>
      <c r="B18" s="170" t="n">
        <v>680</v>
      </c>
      <c r="C18" s="167" t="s">
        <v>243</v>
      </c>
      <c r="D18" s="167" t="s">
        <v>245</v>
      </c>
      <c r="E18" s="171" t="s">
        <v>253</v>
      </c>
      <c r="F18" s="167"/>
      <c r="G18" s="168" t="n">
        <f aca="false">G19</f>
        <v>0</v>
      </c>
      <c r="H18" s="172" t="n">
        <f aca="false">H19</f>
        <v>0</v>
      </c>
      <c r="I18" s="172" t="n">
        <f aca="false">I19</f>
        <v>0</v>
      </c>
    </row>
    <row r="19" customFormat="false" ht="1.5" hidden="true" customHeight="true" outlineLevel="0" collapsed="false">
      <c r="A19" s="169" t="s">
        <v>254</v>
      </c>
      <c r="B19" s="165" t="n">
        <v>680</v>
      </c>
      <c r="C19" s="166" t="s">
        <v>243</v>
      </c>
      <c r="D19" s="166" t="s">
        <v>245</v>
      </c>
      <c r="E19" s="166" t="s">
        <v>255</v>
      </c>
      <c r="F19" s="166"/>
      <c r="G19" s="168" t="n">
        <f aca="false">G20</f>
        <v>0</v>
      </c>
      <c r="H19" s="168" t="n">
        <f aca="false">H20</f>
        <v>0</v>
      </c>
      <c r="I19" s="168" t="n">
        <f aca="false">I20</f>
        <v>0</v>
      </c>
      <c r="J19" s="173"/>
    </row>
    <row r="20" customFormat="false" ht="60" hidden="true" customHeight="true" outlineLevel="0" collapsed="false">
      <c r="A20" s="169" t="s">
        <v>256</v>
      </c>
      <c r="B20" s="165" t="n">
        <v>680</v>
      </c>
      <c r="C20" s="166" t="s">
        <v>243</v>
      </c>
      <c r="D20" s="166" t="s">
        <v>245</v>
      </c>
      <c r="E20" s="166" t="s">
        <v>255</v>
      </c>
      <c r="F20" s="166" t="s">
        <v>251</v>
      </c>
      <c r="G20" s="168"/>
      <c r="H20" s="168"/>
      <c r="I20" s="168"/>
      <c r="J20" s="139"/>
    </row>
    <row r="21" customFormat="false" ht="51" hidden="false" customHeight="true" outlineLevel="0" collapsed="false">
      <c r="A21" s="174" t="s">
        <v>257</v>
      </c>
      <c r="B21" s="175" t="n">
        <v>680</v>
      </c>
      <c r="C21" s="176" t="s">
        <v>243</v>
      </c>
      <c r="D21" s="176" t="s">
        <v>258</v>
      </c>
      <c r="E21" s="176"/>
      <c r="F21" s="176"/>
      <c r="G21" s="177" t="n">
        <f aca="false">G22</f>
        <v>168</v>
      </c>
      <c r="H21" s="177" t="n">
        <f aca="false">H22</f>
        <v>168</v>
      </c>
      <c r="I21" s="177" t="n">
        <f aca="false">I22</f>
        <v>168</v>
      </c>
    </row>
    <row r="22" customFormat="false" ht="13.5" hidden="false" customHeight="false" outlineLevel="0" collapsed="false">
      <c r="A22" s="178" t="s">
        <v>259</v>
      </c>
      <c r="B22" s="165" t="n">
        <v>680</v>
      </c>
      <c r="C22" s="166" t="s">
        <v>243</v>
      </c>
      <c r="D22" s="166" t="s">
        <v>258</v>
      </c>
      <c r="E22" s="166" t="s">
        <v>260</v>
      </c>
      <c r="F22" s="166"/>
      <c r="G22" s="168" t="n">
        <f aca="false">G23+G26</f>
        <v>168</v>
      </c>
      <c r="H22" s="168" t="n">
        <f aca="false">H23+H26</f>
        <v>168</v>
      </c>
      <c r="I22" s="168" t="n">
        <f aca="false">I23+I26</f>
        <v>168</v>
      </c>
      <c r="R22" s="139"/>
    </row>
    <row r="23" customFormat="false" ht="13.5" hidden="false" customHeight="false" outlineLevel="0" collapsed="false">
      <c r="A23" s="178" t="s">
        <v>261</v>
      </c>
      <c r="B23" s="165" t="n">
        <v>680</v>
      </c>
      <c r="C23" s="166" t="s">
        <v>243</v>
      </c>
      <c r="D23" s="166" t="s">
        <v>258</v>
      </c>
      <c r="E23" s="166" t="s">
        <v>262</v>
      </c>
      <c r="F23" s="166"/>
      <c r="G23" s="168" t="n">
        <f aca="false">G24</f>
        <v>168</v>
      </c>
      <c r="H23" s="168" t="n">
        <f aca="false">H24</f>
        <v>168</v>
      </c>
      <c r="I23" s="168" t="n">
        <f aca="false">I24</f>
        <v>168</v>
      </c>
    </row>
    <row r="24" customFormat="false" ht="27" hidden="false" customHeight="false" outlineLevel="0" collapsed="false">
      <c r="A24" s="169" t="s">
        <v>263</v>
      </c>
      <c r="B24" s="165" t="n">
        <v>680</v>
      </c>
      <c r="C24" s="166" t="s">
        <v>243</v>
      </c>
      <c r="D24" s="166" t="s">
        <v>258</v>
      </c>
      <c r="E24" s="166" t="s">
        <v>264</v>
      </c>
      <c r="F24" s="166"/>
      <c r="G24" s="168" t="n">
        <f aca="false">G25</f>
        <v>168</v>
      </c>
      <c r="H24" s="168" t="n">
        <f aca="false">H25</f>
        <v>168</v>
      </c>
      <c r="I24" s="168" t="n">
        <f aca="false">I25</f>
        <v>168</v>
      </c>
    </row>
    <row r="25" customFormat="false" ht="54.75" hidden="false" customHeight="false" outlineLevel="0" collapsed="false">
      <c r="A25" s="169" t="s">
        <v>250</v>
      </c>
      <c r="B25" s="165" t="n">
        <v>680</v>
      </c>
      <c r="C25" s="166" t="s">
        <v>243</v>
      </c>
      <c r="D25" s="166" t="s">
        <v>258</v>
      </c>
      <c r="E25" s="166" t="s">
        <v>264</v>
      </c>
      <c r="F25" s="166" t="s">
        <v>251</v>
      </c>
      <c r="G25" s="168" t="n">
        <v>168</v>
      </c>
      <c r="H25" s="168" t="n">
        <v>168</v>
      </c>
      <c r="I25" s="168" t="n">
        <v>168</v>
      </c>
    </row>
    <row r="26" customFormat="false" ht="13.5" hidden="true" customHeight="false" outlineLevel="0" collapsed="false">
      <c r="A26" s="169" t="s">
        <v>265</v>
      </c>
      <c r="B26" s="165" t="n">
        <v>680</v>
      </c>
      <c r="C26" s="166" t="s">
        <v>243</v>
      </c>
      <c r="D26" s="166" t="s">
        <v>258</v>
      </c>
      <c r="E26" s="166" t="s">
        <v>266</v>
      </c>
      <c r="F26" s="166"/>
      <c r="G26" s="168" t="n">
        <f aca="false">G27</f>
        <v>0</v>
      </c>
      <c r="H26" s="168" t="n">
        <f aca="false">H27</f>
        <v>0</v>
      </c>
      <c r="I26" s="168" t="n">
        <f aca="false">I27</f>
        <v>0</v>
      </c>
    </row>
    <row r="27" customFormat="false" ht="27" hidden="true" customHeight="false" outlineLevel="0" collapsed="false">
      <c r="A27" s="169" t="s">
        <v>263</v>
      </c>
      <c r="B27" s="165" t="n">
        <v>680</v>
      </c>
      <c r="C27" s="166" t="s">
        <v>243</v>
      </c>
      <c r="D27" s="166" t="s">
        <v>258</v>
      </c>
      <c r="E27" s="166" t="s">
        <v>267</v>
      </c>
      <c r="F27" s="166"/>
      <c r="G27" s="168" t="n">
        <f aca="false">G28</f>
        <v>0</v>
      </c>
      <c r="H27" s="168" t="n">
        <f aca="false">H28</f>
        <v>0</v>
      </c>
      <c r="I27" s="168" t="n">
        <f aca="false">I28</f>
        <v>0</v>
      </c>
    </row>
    <row r="28" customFormat="false" ht="54.75" hidden="true" customHeight="false" outlineLevel="0" collapsed="false">
      <c r="A28" s="169" t="s">
        <v>250</v>
      </c>
      <c r="B28" s="165" t="n">
        <v>680</v>
      </c>
      <c r="C28" s="166" t="s">
        <v>243</v>
      </c>
      <c r="D28" s="166" t="s">
        <v>258</v>
      </c>
      <c r="E28" s="166" t="s">
        <v>267</v>
      </c>
      <c r="F28" s="166" t="s">
        <v>251</v>
      </c>
      <c r="G28" s="168" t="n">
        <f aca="false">24.9-24.9</f>
        <v>0</v>
      </c>
      <c r="H28" s="168" t="n">
        <f aca="false">24.9-24.9</f>
        <v>0</v>
      </c>
      <c r="I28" s="168" t="n">
        <f aca="false">24.9-24.9</f>
        <v>0</v>
      </c>
    </row>
    <row r="29" customFormat="false" ht="67.5" hidden="false" customHeight="true" outlineLevel="0" collapsed="false">
      <c r="A29" s="179" t="s">
        <v>268</v>
      </c>
      <c r="B29" s="180" t="n">
        <v>680</v>
      </c>
      <c r="C29" s="181" t="s">
        <v>243</v>
      </c>
      <c r="D29" s="181" t="s">
        <v>269</v>
      </c>
      <c r="E29" s="181"/>
      <c r="F29" s="181"/>
      <c r="G29" s="182" t="n">
        <f aca="false">G30+G35</f>
        <v>15728.3</v>
      </c>
      <c r="H29" s="182" t="n">
        <f aca="false">H30+H35</f>
        <v>13107.21593</v>
      </c>
      <c r="I29" s="182" t="n">
        <f aca="false">I30+I35</f>
        <v>13230.11593</v>
      </c>
    </row>
    <row r="30" customFormat="false" ht="53.25" hidden="false" customHeight="true" outlineLevel="0" collapsed="false">
      <c r="A30" s="183" t="s">
        <v>270</v>
      </c>
      <c r="B30" s="184" t="n">
        <v>680</v>
      </c>
      <c r="C30" s="185" t="s">
        <v>243</v>
      </c>
      <c r="D30" s="185" t="s">
        <v>269</v>
      </c>
      <c r="E30" s="167" t="s">
        <v>271</v>
      </c>
      <c r="F30" s="185"/>
      <c r="G30" s="186" t="n">
        <f aca="false">G31</f>
        <v>3765.1</v>
      </c>
      <c r="H30" s="186" t="n">
        <f aca="false">H31</f>
        <v>3073</v>
      </c>
      <c r="I30" s="186" t="n">
        <f aca="false">I31</f>
        <v>3195.9</v>
      </c>
    </row>
    <row r="31" customFormat="false" ht="35.25" hidden="false" customHeight="true" outlineLevel="0" collapsed="false">
      <c r="A31" s="164" t="s">
        <v>272</v>
      </c>
      <c r="B31" s="170" t="n">
        <v>680</v>
      </c>
      <c r="C31" s="167" t="s">
        <v>243</v>
      </c>
      <c r="D31" s="167" t="s">
        <v>269</v>
      </c>
      <c r="E31" s="167" t="s">
        <v>271</v>
      </c>
      <c r="F31" s="167"/>
      <c r="G31" s="172" t="n">
        <f aca="false">G32</f>
        <v>3765.1</v>
      </c>
      <c r="H31" s="172" t="n">
        <f aca="false">H32</f>
        <v>3073</v>
      </c>
      <c r="I31" s="172" t="n">
        <f aca="false">I32</f>
        <v>3195.9</v>
      </c>
    </row>
    <row r="32" customFormat="false" ht="41.25" hidden="false" customHeight="false" outlineLevel="0" collapsed="false">
      <c r="A32" s="169" t="s">
        <v>273</v>
      </c>
      <c r="B32" s="170" t="n">
        <v>680</v>
      </c>
      <c r="C32" s="167" t="s">
        <v>243</v>
      </c>
      <c r="D32" s="167" t="s">
        <v>269</v>
      </c>
      <c r="E32" s="167" t="s">
        <v>274</v>
      </c>
      <c r="F32" s="167"/>
      <c r="G32" s="172" t="n">
        <f aca="false">G33</f>
        <v>3765.1</v>
      </c>
      <c r="H32" s="172" t="n">
        <f aca="false">H33</f>
        <v>3073</v>
      </c>
      <c r="I32" s="172" t="n">
        <f aca="false">I33</f>
        <v>3195.9</v>
      </c>
    </row>
    <row r="33" customFormat="false" ht="27" hidden="false" customHeight="false" outlineLevel="0" collapsed="false">
      <c r="A33" s="169" t="s">
        <v>156</v>
      </c>
      <c r="B33" s="170" t="n">
        <v>680</v>
      </c>
      <c r="C33" s="167" t="s">
        <v>243</v>
      </c>
      <c r="D33" s="167" t="s">
        <v>269</v>
      </c>
      <c r="E33" s="167" t="s">
        <v>274</v>
      </c>
      <c r="F33" s="167"/>
      <c r="G33" s="168" t="n">
        <f aca="false">G34</f>
        <v>3765.1</v>
      </c>
      <c r="H33" s="172" t="n">
        <f aca="false">H34</f>
        <v>3073</v>
      </c>
      <c r="I33" s="172" t="n">
        <f aca="false">I34</f>
        <v>3195.9</v>
      </c>
    </row>
    <row r="34" customFormat="false" ht="27" hidden="false" customHeight="false" outlineLevel="0" collapsed="false">
      <c r="A34" s="169" t="s">
        <v>275</v>
      </c>
      <c r="B34" s="170" t="n">
        <v>680</v>
      </c>
      <c r="C34" s="167" t="s">
        <v>243</v>
      </c>
      <c r="D34" s="167" t="s">
        <v>269</v>
      </c>
      <c r="E34" s="167" t="s">
        <v>274</v>
      </c>
      <c r="F34" s="167" t="s">
        <v>276</v>
      </c>
      <c r="G34" s="172" t="n">
        <f aca="false">3765.1</f>
        <v>3765.1</v>
      </c>
      <c r="H34" s="172" t="n">
        <v>3073</v>
      </c>
      <c r="I34" s="172" t="n">
        <v>3195.9</v>
      </c>
    </row>
    <row r="35" customFormat="false" ht="13.5" hidden="false" customHeight="false" outlineLevel="0" collapsed="false">
      <c r="A35" s="187" t="s">
        <v>277</v>
      </c>
      <c r="B35" s="188" t="n">
        <v>680</v>
      </c>
      <c r="C35" s="189" t="s">
        <v>243</v>
      </c>
      <c r="D35" s="189" t="s">
        <v>269</v>
      </c>
      <c r="E35" s="189" t="s">
        <v>278</v>
      </c>
      <c r="F35" s="189"/>
      <c r="G35" s="190" t="n">
        <f aca="false">G36</f>
        <v>11963.2</v>
      </c>
      <c r="H35" s="190" t="n">
        <f aca="false">H36</f>
        <v>10034.21593</v>
      </c>
      <c r="I35" s="190" t="n">
        <f aca="false">I36</f>
        <v>10034.21593</v>
      </c>
    </row>
    <row r="36" customFormat="false" ht="27" hidden="false" customHeight="false" outlineLevel="0" collapsed="false">
      <c r="A36" s="191" t="s">
        <v>248</v>
      </c>
      <c r="B36" s="165" t="n">
        <v>680</v>
      </c>
      <c r="C36" s="166" t="s">
        <v>243</v>
      </c>
      <c r="D36" s="166" t="s">
        <v>269</v>
      </c>
      <c r="E36" s="166" t="s">
        <v>279</v>
      </c>
      <c r="F36" s="166"/>
      <c r="G36" s="168" t="n">
        <f aca="false">G37+G38+G39</f>
        <v>11963.2</v>
      </c>
      <c r="H36" s="168" t="n">
        <f aca="false">H37+H38+H39</f>
        <v>10034.21593</v>
      </c>
      <c r="I36" s="168" t="n">
        <f aca="false">I37+I38+I39</f>
        <v>10034.21593</v>
      </c>
    </row>
    <row r="37" customFormat="false" ht="54.75" hidden="false" customHeight="false" outlineLevel="0" collapsed="false">
      <c r="A37" s="169" t="s">
        <v>250</v>
      </c>
      <c r="B37" s="165" t="n">
        <v>680</v>
      </c>
      <c r="C37" s="166" t="s">
        <v>243</v>
      </c>
      <c r="D37" s="166" t="s">
        <v>269</v>
      </c>
      <c r="E37" s="167" t="s">
        <v>279</v>
      </c>
      <c r="F37" s="166" t="s">
        <v>251</v>
      </c>
      <c r="G37" s="168" t="n">
        <f aca="false">7016.3+2119+29.4+225+125.3+22</f>
        <v>9537</v>
      </c>
      <c r="H37" s="168" t="n">
        <f aca="false">(288635.24+5012499.99+978823.66+1896532.48+168400+495000)/1000</f>
        <v>8839.89137</v>
      </c>
      <c r="I37" s="168" t="n">
        <f aca="false">(288635.24+5012499.99+978823.66+1896532.48+168400+495000)/1000</f>
        <v>8839.89137</v>
      </c>
    </row>
    <row r="38" customFormat="false" ht="36" hidden="false" customHeight="true" outlineLevel="0" collapsed="false">
      <c r="A38" s="169" t="s">
        <v>275</v>
      </c>
      <c r="B38" s="165" t="n">
        <v>680</v>
      </c>
      <c r="C38" s="166" t="s">
        <v>243</v>
      </c>
      <c r="D38" s="166" t="s">
        <v>269</v>
      </c>
      <c r="E38" s="166" t="s">
        <v>279</v>
      </c>
      <c r="F38" s="166" t="s">
        <v>276</v>
      </c>
      <c r="G38" s="168" t="n">
        <f aca="false">15.7+5.3+242+655.1+78.8+990.2+200+234.1</f>
        <v>2421.2</v>
      </c>
      <c r="H38" s="168" t="n">
        <f aca="false">(223320+15000+4928+483266.56+315465+147345)/1000</f>
        <v>1189.32456</v>
      </c>
      <c r="I38" s="168" t="n">
        <f aca="false">(223320+15000+4928+483266.56+315465+147345)/1000</f>
        <v>1189.32456</v>
      </c>
    </row>
    <row r="39" customFormat="false" ht="27.75" hidden="false" customHeight="true" outlineLevel="0" collapsed="false">
      <c r="A39" s="169" t="s">
        <v>280</v>
      </c>
      <c r="B39" s="165" t="n">
        <v>680</v>
      </c>
      <c r="C39" s="166" t="s">
        <v>243</v>
      </c>
      <c r="D39" s="166" t="s">
        <v>269</v>
      </c>
      <c r="E39" s="166" t="s">
        <v>279</v>
      </c>
      <c r="F39" s="166" t="s">
        <v>281</v>
      </c>
      <c r="G39" s="168" t="n">
        <v>5</v>
      </c>
      <c r="H39" s="168" t="n">
        <v>5</v>
      </c>
      <c r="I39" s="168" t="n">
        <v>5</v>
      </c>
    </row>
    <row r="40" customFormat="false" ht="41.25" hidden="false" customHeight="false" outlineLevel="0" collapsed="false">
      <c r="A40" s="192" t="s">
        <v>282</v>
      </c>
      <c r="B40" s="193" t="n">
        <v>680</v>
      </c>
      <c r="C40" s="194" t="s">
        <v>243</v>
      </c>
      <c r="D40" s="194" t="s">
        <v>283</v>
      </c>
      <c r="E40" s="194"/>
      <c r="F40" s="194"/>
      <c r="G40" s="195" t="n">
        <f aca="false">G41</f>
        <v>560.9</v>
      </c>
      <c r="H40" s="195" t="n">
        <f aca="false">H41</f>
        <v>0</v>
      </c>
      <c r="I40" s="195" t="n">
        <f aca="false">I41</f>
        <v>0</v>
      </c>
    </row>
    <row r="41" customFormat="false" ht="26.25" hidden="false" customHeight="true" outlineLevel="0" collapsed="false">
      <c r="A41" s="164" t="s">
        <v>252</v>
      </c>
      <c r="B41" s="170" t="n">
        <v>680</v>
      </c>
      <c r="C41" s="167" t="s">
        <v>243</v>
      </c>
      <c r="D41" s="167" t="s">
        <v>283</v>
      </c>
      <c r="E41" s="171" t="s">
        <v>253</v>
      </c>
      <c r="F41" s="167"/>
      <c r="G41" s="172" t="n">
        <f aca="false">G42</f>
        <v>560.9</v>
      </c>
      <c r="H41" s="172" t="n">
        <f aca="false">H42</f>
        <v>0</v>
      </c>
      <c r="I41" s="172" t="n">
        <f aca="false">I42</f>
        <v>0</v>
      </c>
    </row>
    <row r="42" customFormat="false" ht="54.75" hidden="false" customHeight="false" outlineLevel="0" collapsed="false">
      <c r="A42" s="169" t="s">
        <v>284</v>
      </c>
      <c r="B42" s="165" t="n">
        <v>680</v>
      </c>
      <c r="C42" s="166" t="s">
        <v>243</v>
      </c>
      <c r="D42" s="166" t="s">
        <v>283</v>
      </c>
      <c r="E42" s="166" t="s">
        <v>285</v>
      </c>
      <c r="F42" s="166"/>
      <c r="G42" s="168" t="n">
        <f aca="false">G43</f>
        <v>560.9</v>
      </c>
      <c r="H42" s="168" t="n">
        <f aca="false">H43</f>
        <v>0</v>
      </c>
      <c r="I42" s="168" t="n">
        <f aca="false">I43</f>
        <v>0</v>
      </c>
      <c r="J42" s="173"/>
    </row>
    <row r="43" customFormat="false" ht="27" hidden="false" customHeight="true" outlineLevel="0" collapsed="false">
      <c r="A43" s="196" t="s">
        <v>286</v>
      </c>
      <c r="B43" s="165" t="n">
        <v>680</v>
      </c>
      <c r="C43" s="166" t="s">
        <v>243</v>
      </c>
      <c r="D43" s="166" t="s">
        <v>283</v>
      </c>
      <c r="E43" s="166" t="s">
        <v>285</v>
      </c>
      <c r="F43" s="166" t="s">
        <v>287</v>
      </c>
      <c r="G43" s="168" t="n">
        <v>560.9</v>
      </c>
      <c r="H43" s="168"/>
      <c r="I43" s="168"/>
    </row>
    <row r="44" customFormat="false" ht="1.5" hidden="true" customHeight="true" outlineLevel="0" collapsed="false">
      <c r="A44" s="197" t="s">
        <v>288</v>
      </c>
      <c r="B44" s="198" t="n">
        <v>680</v>
      </c>
      <c r="C44" s="199" t="s">
        <v>243</v>
      </c>
      <c r="D44" s="199" t="s">
        <v>289</v>
      </c>
      <c r="E44" s="199"/>
      <c r="F44" s="199"/>
      <c r="G44" s="200" t="n">
        <f aca="false">G47</f>
        <v>0</v>
      </c>
      <c r="H44" s="200" t="n">
        <f aca="false">H47</f>
        <v>0</v>
      </c>
      <c r="I44" s="200" t="n">
        <f aca="false">I47</f>
        <v>0</v>
      </c>
    </row>
    <row r="45" customFormat="false" ht="41.25" hidden="true" customHeight="false" outlineLevel="0" collapsed="false">
      <c r="A45" s="201" t="s">
        <v>290</v>
      </c>
      <c r="B45" s="202" t="n">
        <v>680</v>
      </c>
      <c r="C45" s="203" t="s">
        <v>243</v>
      </c>
      <c r="D45" s="203" t="s">
        <v>289</v>
      </c>
      <c r="E45" s="204" t="s">
        <v>291</v>
      </c>
      <c r="F45" s="203"/>
      <c r="G45" s="205" t="n">
        <f aca="false">G46</f>
        <v>0</v>
      </c>
      <c r="H45" s="168"/>
      <c r="I45" s="168"/>
    </row>
    <row r="46" customFormat="false" ht="46.5" hidden="true" customHeight="false" outlineLevel="0" collapsed="false">
      <c r="A46" s="35" t="s">
        <v>272</v>
      </c>
      <c r="B46" s="165" t="n">
        <v>680</v>
      </c>
      <c r="C46" s="166" t="s">
        <v>243</v>
      </c>
      <c r="D46" s="166" t="s">
        <v>289</v>
      </c>
      <c r="E46" s="165" t="s">
        <v>292</v>
      </c>
      <c r="F46" s="166"/>
      <c r="G46" s="168" t="n">
        <f aca="false">G47</f>
        <v>0</v>
      </c>
      <c r="H46" s="168"/>
      <c r="I46" s="168"/>
    </row>
    <row r="47" customFormat="false" ht="41.25" hidden="true" customHeight="false" outlineLevel="0" collapsed="false">
      <c r="A47" s="206" t="s">
        <v>293</v>
      </c>
      <c r="B47" s="207" t="n">
        <v>680</v>
      </c>
      <c r="C47" s="208" t="s">
        <v>243</v>
      </c>
      <c r="D47" s="208" t="s">
        <v>289</v>
      </c>
      <c r="E47" s="208" t="s">
        <v>294</v>
      </c>
      <c r="F47" s="208"/>
      <c r="G47" s="209" t="n">
        <f aca="false">G48</f>
        <v>0</v>
      </c>
      <c r="H47" s="172" t="n">
        <f aca="false">H48</f>
        <v>0</v>
      </c>
      <c r="I47" s="172" t="n">
        <f aca="false">I48</f>
        <v>0</v>
      </c>
    </row>
    <row r="48" customFormat="false" ht="13.5" hidden="true" customHeight="false" outlineLevel="0" collapsed="false">
      <c r="A48" s="169" t="s">
        <v>280</v>
      </c>
      <c r="B48" s="170" t="n">
        <v>680</v>
      </c>
      <c r="C48" s="167" t="s">
        <v>243</v>
      </c>
      <c r="D48" s="167" t="s">
        <v>289</v>
      </c>
      <c r="E48" s="167" t="s">
        <v>294</v>
      </c>
      <c r="F48" s="167" t="s">
        <v>281</v>
      </c>
      <c r="G48" s="168"/>
      <c r="H48" s="168" t="n">
        <v>0</v>
      </c>
      <c r="I48" s="168" t="n">
        <v>0</v>
      </c>
    </row>
    <row r="49" customFormat="false" ht="23.25" hidden="false" customHeight="true" outlineLevel="0" collapsed="false">
      <c r="A49" s="210" t="s">
        <v>295</v>
      </c>
      <c r="B49" s="180" t="n">
        <v>680</v>
      </c>
      <c r="C49" s="181" t="s">
        <v>243</v>
      </c>
      <c r="D49" s="181" t="s">
        <v>296</v>
      </c>
      <c r="E49" s="181"/>
      <c r="F49" s="181"/>
      <c r="G49" s="182" t="n">
        <f aca="false">G51</f>
        <v>20</v>
      </c>
      <c r="H49" s="182" t="n">
        <f aca="false">H51</f>
        <v>20</v>
      </c>
      <c r="I49" s="182" t="n">
        <f aca="false">I51</f>
        <v>20</v>
      </c>
    </row>
    <row r="50" customFormat="false" ht="28.5" hidden="false" customHeight="true" outlineLevel="0" collapsed="false">
      <c r="A50" s="178" t="s">
        <v>295</v>
      </c>
      <c r="B50" s="165" t="n">
        <v>680</v>
      </c>
      <c r="C50" s="166" t="s">
        <v>243</v>
      </c>
      <c r="D50" s="166" t="s">
        <v>296</v>
      </c>
      <c r="E50" s="211" t="s">
        <v>297</v>
      </c>
      <c r="F50" s="166"/>
      <c r="G50" s="168" t="n">
        <f aca="false">G51</f>
        <v>20</v>
      </c>
      <c r="H50" s="168" t="n">
        <f aca="false">H51</f>
        <v>20</v>
      </c>
      <c r="I50" s="168" t="n">
        <f aca="false">I51</f>
        <v>20</v>
      </c>
    </row>
    <row r="51" customFormat="false" ht="23.25" hidden="false" customHeight="true" outlineLevel="0" collapsed="false">
      <c r="A51" s="178" t="s">
        <v>298</v>
      </c>
      <c r="B51" s="165" t="n">
        <v>680</v>
      </c>
      <c r="C51" s="166" t="s">
        <v>243</v>
      </c>
      <c r="D51" s="166" t="s">
        <v>296</v>
      </c>
      <c r="E51" s="211" t="s">
        <v>299</v>
      </c>
      <c r="F51" s="212"/>
      <c r="G51" s="168" t="n">
        <f aca="false">G52</f>
        <v>20</v>
      </c>
      <c r="H51" s="168" t="n">
        <f aca="false">H52</f>
        <v>20</v>
      </c>
      <c r="I51" s="168" t="n">
        <f aca="false">I52</f>
        <v>20</v>
      </c>
    </row>
    <row r="52" customFormat="false" ht="24" hidden="false" customHeight="true" outlineLevel="0" collapsed="false">
      <c r="A52" s="169" t="s">
        <v>280</v>
      </c>
      <c r="B52" s="165" t="n">
        <v>680</v>
      </c>
      <c r="C52" s="166" t="s">
        <v>243</v>
      </c>
      <c r="D52" s="166" t="s">
        <v>296</v>
      </c>
      <c r="E52" s="211" t="s">
        <v>299</v>
      </c>
      <c r="F52" s="166" t="s">
        <v>281</v>
      </c>
      <c r="G52" s="168" t="n">
        <v>20</v>
      </c>
      <c r="H52" s="168" t="n">
        <v>20</v>
      </c>
      <c r="I52" s="168" t="n">
        <v>20</v>
      </c>
    </row>
    <row r="53" customFormat="false" ht="30" hidden="false" customHeight="true" outlineLevel="0" collapsed="false">
      <c r="A53" s="213" t="s">
        <v>300</v>
      </c>
      <c r="B53" s="214" t="n">
        <v>680</v>
      </c>
      <c r="C53" s="215" t="s">
        <v>243</v>
      </c>
      <c r="D53" s="215" t="s">
        <v>301</v>
      </c>
      <c r="E53" s="216"/>
      <c r="F53" s="217"/>
      <c r="G53" s="218" t="n">
        <f aca="false">G54+G67+G80+G83+G71</f>
        <v>924.4</v>
      </c>
      <c r="H53" s="218" t="n">
        <f aca="false">H54+H67+H80+H83+H71</f>
        <v>616.2</v>
      </c>
      <c r="I53" s="218" t="n">
        <f aca="false">I54+I67+I80+I83+I71</f>
        <v>639.2</v>
      </c>
    </row>
    <row r="54" customFormat="false" ht="6.75" hidden="true" customHeight="true" outlineLevel="0" collapsed="false">
      <c r="A54" s="219" t="s">
        <v>302</v>
      </c>
      <c r="B54" s="220" t="n">
        <v>680</v>
      </c>
      <c r="C54" s="221" t="s">
        <v>243</v>
      </c>
      <c r="D54" s="221" t="s">
        <v>301</v>
      </c>
      <c r="E54" s="221" t="s">
        <v>291</v>
      </c>
      <c r="F54" s="221"/>
      <c r="G54" s="222" t="n">
        <f aca="false">G55+G63</f>
        <v>0</v>
      </c>
      <c r="H54" s="222" t="n">
        <f aca="false">H55+H63</f>
        <v>0</v>
      </c>
      <c r="I54" s="222" t="n">
        <f aca="false">I55+I63</f>
        <v>0</v>
      </c>
    </row>
    <row r="55" customFormat="false" ht="37.5" hidden="true" customHeight="true" outlineLevel="0" collapsed="false">
      <c r="A55" s="164" t="s">
        <v>303</v>
      </c>
      <c r="B55" s="170" t="n">
        <v>680</v>
      </c>
      <c r="C55" s="167" t="s">
        <v>243</v>
      </c>
      <c r="D55" s="167" t="s">
        <v>301</v>
      </c>
      <c r="E55" s="167" t="s">
        <v>304</v>
      </c>
      <c r="F55" s="167"/>
      <c r="G55" s="172" t="n">
        <f aca="false">G56</f>
        <v>0</v>
      </c>
      <c r="H55" s="172" t="n">
        <f aca="false">H56</f>
        <v>0</v>
      </c>
      <c r="I55" s="172" t="n">
        <f aca="false">I56</f>
        <v>0</v>
      </c>
    </row>
    <row r="56" customFormat="false" ht="34.5" hidden="true" customHeight="true" outlineLevel="0" collapsed="false">
      <c r="A56" s="164" t="s">
        <v>305</v>
      </c>
      <c r="B56" s="170" t="n">
        <v>680</v>
      </c>
      <c r="C56" s="167" t="s">
        <v>243</v>
      </c>
      <c r="D56" s="167" t="s">
        <v>301</v>
      </c>
      <c r="E56" s="167" t="s">
        <v>306</v>
      </c>
      <c r="F56" s="167"/>
      <c r="G56" s="172" t="n">
        <f aca="false">G62</f>
        <v>0</v>
      </c>
      <c r="H56" s="172" t="n">
        <f aca="false">H62</f>
        <v>0</v>
      </c>
      <c r="I56" s="172" t="n">
        <f aca="false">I62</f>
        <v>0</v>
      </c>
    </row>
    <row r="57" customFormat="false" ht="57" hidden="true" customHeight="true" outlineLevel="0" collapsed="false">
      <c r="A57" s="223" t="s">
        <v>307</v>
      </c>
      <c r="B57" s="170" t="n">
        <v>680</v>
      </c>
      <c r="C57" s="167" t="s">
        <v>243</v>
      </c>
      <c r="D57" s="167" t="s">
        <v>301</v>
      </c>
      <c r="E57" s="167" t="s">
        <v>306</v>
      </c>
      <c r="F57" s="167"/>
      <c r="G57" s="172" t="n">
        <v>0</v>
      </c>
      <c r="H57" s="172" t="n">
        <v>0</v>
      </c>
      <c r="I57" s="172" t="n">
        <v>0</v>
      </c>
    </row>
    <row r="58" customFormat="false" ht="9" hidden="true" customHeight="true" outlineLevel="0" collapsed="false">
      <c r="A58" s="223" t="s">
        <v>308</v>
      </c>
      <c r="B58" s="170" t="n">
        <v>680</v>
      </c>
      <c r="C58" s="167" t="s">
        <v>243</v>
      </c>
      <c r="D58" s="167" t="s">
        <v>301</v>
      </c>
      <c r="E58" s="167" t="s">
        <v>306</v>
      </c>
      <c r="F58" s="167"/>
      <c r="G58" s="172" t="n">
        <v>0</v>
      </c>
      <c r="H58" s="172" t="n">
        <v>0</v>
      </c>
      <c r="I58" s="172" t="n">
        <v>0</v>
      </c>
    </row>
    <row r="59" customFormat="false" ht="45" hidden="true" customHeight="true" outlineLevel="0" collapsed="false">
      <c r="A59" s="223" t="s">
        <v>309</v>
      </c>
      <c r="B59" s="170" t="n">
        <v>680</v>
      </c>
      <c r="C59" s="167" t="s">
        <v>243</v>
      </c>
      <c r="D59" s="167" t="s">
        <v>301</v>
      </c>
      <c r="E59" s="167" t="s">
        <v>306</v>
      </c>
      <c r="F59" s="167"/>
      <c r="G59" s="172" t="n">
        <v>0</v>
      </c>
      <c r="H59" s="172" t="n">
        <v>0</v>
      </c>
      <c r="I59" s="172" t="n">
        <v>0</v>
      </c>
    </row>
    <row r="60" customFormat="false" ht="40.5" hidden="true" customHeight="true" outlineLevel="0" collapsed="false">
      <c r="A60" s="223" t="s">
        <v>310</v>
      </c>
      <c r="B60" s="170" t="n">
        <v>680</v>
      </c>
      <c r="C60" s="167" t="s">
        <v>243</v>
      </c>
      <c r="D60" s="167" t="s">
        <v>301</v>
      </c>
      <c r="E60" s="167" t="s">
        <v>306</v>
      </c>
      <c r="F60" s="167"/>
      <c r="G60" s="172" t="n">
        <v>0</v>
      </c>
      <c r="H60" s="172" t="n">
        <v>0</v>
      </c>
      <c r="I60" s="172" t="n">
        <v>0</v>
      </c>
    </row>
    <row r="61" customFormat="false" ht="39" hidden="true" customHeight="true" outlineLevel="0" collapsed="false">
      <c r="A61" s="223" t="s">
        <v>311</v>
      </c>
      <c r="B61" s="170" t="n">
        <v>680</v>
      </c>
      <c r="C61" s="167" t="s">
        <v>243</v>
      </c>
      <c r="D61" s="167" t="s">
        <v>301</v>
      </c>
      <c r="E61" s="167" t="s">
        <v>312</v>
      </c>
      <c r="F61" s="167"/>
      <c r="G61" s="172" t="n">
        <v>0</v>
      </c>
      <c r="H61" s="172" t="n">
        <v>0</v>
      </c>
      <c r="I61" s="172" t="n">
        <v>0</v>
      </c>
    </row>
    <row r="62" customFormat="false" ht="27" hidden="true" customHeight="true" outlineLevel="0" collapsed="false">
      <c r="A62" s="169" t="s">
        <v>275</v>
      </c>
      <c r="B62" s="170" t="n">
        <v>680</v>
      </c>
      <c r="C62" s="167" t="s">
        <v>243</v>
      </c>
      <c r="D62" s="167" t="s">
        <v>301</v>
      </c>
      <c r="E62" s="167" t="s">
        <v>306</v>
      </c>
      <c r="F62" s="167" t="s">
        <v>276</v>
      </c>
      <c r="G62" s="172" t="n">
        <f aca="false">G57+G58+G59+G60+G61</f>
        <v>0</v>
      </c>
      <c r="H62" s="172" t="n">
        <f aca="false">H57+H58+H59+H60+H61</f>
        <v>0</v>
      </c>
      <c r="I62" s="172" t="n">
        <f aca="false">I57+I58+I59+I60+I61</f>
        <v>0</v>
      </c>
    </row>
    <row r="63" customFormat="false" ht="27" hidden="true" customHeight="false" outlineLevel="0" collapsed="false">
      <c r="A63" s="164" t="s">
        <v>272</v>
      </c>
      <c r="B63" s="170" t="n">
        <v>680</v>
      </c>
      <c r="C63" s="167" t="s">
        <v>243</v>
      </c>
      <c r="D63" s="167" t="s">
        <v>301</v>
      </c>
      <c r="E63" s="167" t="s">
        <v>292</v>
      </c>
      <c r="F63" s="167"/>
      <c r="G63" s="172" t="n">
        <f aca="false">G64</f>
        <v>0</v>
      </c>
      <c r="H63" s="172" t="n">
        <f aca="false">H64</f>
        <v>0</v>
      </c>
      <c r="I63" s="172" t="n">
        <f aca="false">I64</f>
        <v>0</v>
      </c>
    </row>
    <row r="64" customFormat="false" ht="41.25" hidden="true" customHeight="false" outlineLevel="0" collapsed="false">
      <c r="A64" s="169" t="s">
        <v>273</v>
      </c>
      <c r="B64" s="170" t="n">
        <v>680</v>
      </c>
      <c r="C64" s="167" t="s">
        <v>243</v>
      </c>
      <c r="D64" s="167" t="s">
        <v>301</v>
      </c>
      <c r="E64" s="167" t="s">
        <v>294</v>
      </c>
      <c r="F64" s="167"/>
      <c r="G64" s="172" t="n">
        <f aca="false">G65</f>
        <v>0</v>
      </c>
      <c r="H64" s="172" t="n">
        <f aca="false">H65</f>
        <v>0</v>
      </c>
      <c r="I64" s="172" t="n">
        <f aca="false">I65</f>
        <v>0</v>
      </c>
    </row>
    <row r="65" customFormat="false" ht="27" hidden="true" customHeight="false" outlineLevel="0" collapsed="false">
      <c r="A65" s="169" t="s">
        <v>313</v>
      </c>
      <c r="B65" s="170" t="n">
        <v>680</v>
      </c>
      <c r="C65" s="167" t="s">
        <v>243</v>
      </c>
      <c r="D65" s="167" t="s">
        <v>301</v>
      </c>
      <c r="E65" s="167" t="s">
        <v>294</v>
      </c>
      <c r="F65" s="167"/>
      <c r="G65" s="172" t="n">
        <f aca="false">G66</f>
        <v>0</v>
      </c>
      <c r="H65" s="172" t="n">
        <f aca="false">H66</f>
        <v>0</v>
      </c>
      <c r="I65" s="172" t="n">
        <f aca="false">I66</f>
        <v>0</v>
      </c>
    </row>
    <row r="66" customFormat="false" ht="27" hidden="true" customHeight="false" outlineLevel="0" collapsed="false">
      <c r="A66" s="169" t="s">
        <v>275</v>
      </c>
      <c r="B66" s="170" t="n">
        <v>680</v>
      </c>
      <c r="C66" s="167" t="s">
        <v>243</v>
      </c>
      <c r="D66" s="167" t="s">
        <v>301</v>
      </c>
      <c r="E66" s="167" t="s">
        <v>294</v>
      </c>
      <c r="F66" s="167" t="s">
        <v>276</v>
      </c>
      <c r="G66" s="172"/>
      <c r="H66" s="172"/>
      <c r="I66" s="172"/>
    </row>
    <row r="67" customFormat="false" ht="41.25" hidden="false" customHeight="false" outlineLevel="0" collapsed="false">
      <c r="A67" s="224" t="s">
        <v>314</v>
      </c>
      <c r="B67" s="225" t="n">
        <v>680</v>
      </c>
      <c r="C67" s="226" t="s">
        <v>243</v>
      </c>
      <c r="D67" s="226" t="s">
        <v>301</v>
      </c>
      <c r="E67" s="226" t="s">
        <v>315</v>
      </c>
      <c r="F67" s="226"/>
      <c r="G67" s="227" t="n">
        <f aca="false">G68</f>
        <v>560.4</v>
      </c>
      <c r="H67" s="227" t="n">
        <f aca="false">H68</f>
        <v>558.9</v>
      </c>
      <c r="I67" s="227" t="n">
        <f aca="false">I68</f>
        <v>581.3</v>
      </c>
    </row>
    <row r="68" customFormat="false" ht="54.75" hidden="false" customHeight="false" outlineLevel="0" collapsed="false">
      <c r="A68" s="169" t="s">
        <v>316</v>
      </c>
      <c r="B68" s="170" t="n">
        <v>680</v>
      </c>
      <c r="C68" s="167" t="s">
        <v>243</v>
      </c>
      <c r="D68" s="167" t="s">
        <v>301</v>
      </c>
      <c r="E68" s="167" t="s">
        <v>317</v>
      </c>
      <c r="F68" s="167"/>
      <c r="G68" s="172" t="n">
        <v>560.4</v>
      </c>
      <c r="H68" s="172" t="n">
        <f aca="false">H69</f>
        <v>558.9</v>
      </c>
      <c r="I68" s="172" t="n">
        <f aca="false">I69</f>
        <v>581.3</v>
      </c>
    </row>
    <row r="69" customFormat="false" ht="19.5" hidden="false" customHeight="true" outlineLevel="0" collapsed="false">
      <c r="A69" s="169" t="s">
        <v>146</v>
      </c>
      <c r="B69" s="170" t="n">
        <v>680</v>
      </c>
      <c r="C69" s="167" t="s">
        <v>243</v>
      </c>
      <c r="D69" s="167" t="s">
        <v>301</v>
      </c>
      <c r="E69" s="167" t="s">
        <v>317</v>
      </c>
      <c r="F69" s="167"/>
      <c r="G69" s="172" t="n">
        <v>560.4</v>
      </c>
      <c r="H69" s="172" t="n">
        <v>558.9</v>
      </c>
      <c r="I69" s="172" t="n">
        <v>581.3</v>
      </c>
    </row>
    <row r="70" customFormat="false" ht="27" hidden="false" customHeight="false" outlineLevel="0" collapsed="false">
      <c r="A70" s="169" t="s">
        <v>275</v>
      </c>
      <c r="B70" s="170" t="n">
        <v>680</v>
      </c>
      <c r="C70" s="167" t="s">
        <v>243</v>
      </c>
      <c r="D70" s="167" t="s">
        <v>301</v>
      </c>
      <c r="E70" s="167" t="s">
        <v>317</v>
      </c>
      <c r="F70" s="167" t="s">
        <v>276</v>
      </c>
      <c r="G70" s="172" t="n">
        <v>560.4</v>
      </c>
      <c r="H70" s="172" t="n">
        <f aca="false">H69</f>
        <v>558.9</v>
      </c>
      <c r="I70" s="172" t="n">
        <f aca="false">I69</f>
        <v>581.3</v>
      </c>
    </row>
    <row r="71" customFormat="false" ht="41.25" hidden="false" customHeight="false" outlineLevel="0" collapsed="false">
      <c r="A71" s="228" t="s">
        <v>318</v>
      </c>
      <c r="B71" s="229" t="n">
        <v>680</v>
      </c>
      <c r="C71" s="230" t="s">
        <v>243</v>
      </c>
      <c r="D71" s="230" t="s">
        <v>301</v>
      </c>
      <c r="E71" s="230" t="s">
        <v>319</v>
      </c>
      <c r="F71" s="230"/>
      <c r="G71" s="231" t="n">
        <f aca="false">G72+G76+G78</f>
        <v>326.4</v>
      </c>
      <c r="H71" s="232" t="n">
        <f aca="false">H72</f>
        <v>15.1</v>
      </c>
      <c r="I71" s="232" t="n">
        <f aca="false">I72</f>
        <v>15.7</v>
      </c>
    </row>
    <row r="72" customFormat="false" ht="57" hidden="false" customHeight="true" outlineLevel="0" collapsed="false">
      <c r="A72" s="233" t="s">
        <v>320</v>
      </c>
      <c r="B72" s="170" t="n">
        <v>680</v>
      </c>
      <c r="C72" s="167" t="s">
        <v>243</v>
      </c>
      <c r="D72" s="167" t="s">
        <v>301</v>
      </c>
      <c r="E72" s="167" t="s">
        <v>321</v>
      </c>
      <c r="F72" s="167"/>
      <c r="G72" s="172" t="n">
        <f aca="false">G74+G73</f>
        <v>14.4</v>
      </c>
      <c r="H72" s="172" t="n">
        <f aca="false">H74+H73</f>
        <v>15.1</v>
      </c>
      <c r="I72" s="172" t="n">
        <f aca="false">I74+I73</f>
        <v>15.7</v>
      </c>
    </row>
    <row r="73" customFormat="false" ht="110.25" hidden="true" customHeight="false" outlineLevel="0" collapsed="false">
      <c r="A73" s="233" t="s">
        <v>322</v>
      </c>
      <c r="B73" s="170" t="n">
        <v>680</v>
      </c>
      <c r="C73" s="167" t="s">
        <v>243</v>
      </c>
      <c r="D73" s="167" t="s">
        <v>301</v>
      </c>
      <c r="E73" s="167" t="s">
        <v>321</v>
      </c>
      <c r="F73" s="167"/>
      <c r="G73" s="168"/>
      <c r="H73" s="172" t="n">
        <v>0</v>
      </c>
      <c r="I73" s="172" t="n">
        <v>0</v>
      </c>
    </row>
    <row r="74" customFormat="false" ht="41.25" hidden="false" customHeight="false" outlineLevel="0" collapsed="false">
      <c r="A74" s="223" t="s">
        <v>199</v>
      </c>
      <c r="B74" s="170" t="n">
        <v>680</v>
      </c>
      <c r="C74" s="167" t="s">
        <v>243</v>
      </c>
      <c r="D74" s="167" t="s">
        <v>301</v>
      </c>
      <c r="E74" s="167" t="s">
        <v>321</v>
      </c>
      <c r="F74" s="167"/>
      <c r="G74" s="172" t="n">
        <v>14.4</v>
      </c>
      <c r="H74" s="172" t="n">
        <f aca="false">H75</f>
        <v>15.1</v>
      </c>
      <c r="I74" s="172" t="n">
        <f aca="false">I75</f>
        <v>15.7</v>
      </c>
    </row>
    <row r="75" customFormat="false" ht="27" hidden="false" customHeight="false" outlineLevel="0" collapsed="false">
      <c r="A75" s="169" t="s">
        <v>275</v>
      </c>
      <c r="B75" s="170" t="n">
        <v>680</v>
      </c>
      <c r="C75" s="167" t="s">
        <v>243</v>
      </c>
      <c r="D75" s="167" t="s">
        <v>301</v>
      </c>
      <c r="E75" s="167" t="s">
        <v>321</v>
      </c>
      <c r="F75" s="167" t="s">
        <v>276</v>
      </c>
      <c r="G75" s="172" t="n">
        <f aca="false">G73+G74</f>
        <v>14.4</v>
      </c>
      <c r="H75" s="172" t="n">
        <v>15.1</v>
      </c>
      <c r="I75" s="172" t="n">
        <v>15.7</v>
      </c>
    </row>
    <row r="76" customFormat="false" ht="22.5" hidden="false" customHeight="true" outlineLevel="0" collapsed="false">
      <c r="A76" s="234" t="s">
        <v>181</v>
      </c>
      <c r="B76" s="235" t="n">
        <v>680</v>
      </c>
      <c r="C76" s="236" t="s">
        <v>243</v>
      </c>
      <c r="D76" s="236" t="s">
        <v>301</v>
      </c>
      <c r="E76" s="236" t="s">
        <v>321</v>
      </c>
      <c r="F76" s="236"/>
      <c r="G76" s="237" t="n">
        <f aca="false">G77</f>
        <v>62</v>
      </c>
      <c r="H76" s="172" t="n">
        <v>15.1</v>
      </c>
      <c r="I76" s="172" t="n">
        <v>15.7</v>
      </c>
    </row>
    <row r="77" customFormat="false" ht="69" hidden="false" customHeight="false" outlineLevel="0" collapsed="false">
      <c r="A77" s="169" t="s">
        <v>200</v>
      </c>
      <c r="B77" s="170" t="n">
        <v>680</v>
      </c>
      <c r="C77" s="167" t="s">
        <v>243</v>
      </c>
      <c r="D77" s="167" t="s">
        <v>301</v>
      </c>
      <c r="E77" s="167" t="s">
        <v>321</v>
      </c>
      <c r="F77" s="167" t="s">
        <v>323</v>
      </c>
      <c r="G77" s="172" t="n">
        <v>62</v>
      </c>
      <c r="H77" s="172" t="n">
        <v>15.1</v>
      </c>
      <c r="I77" s="172" t="n">
        <v>15.7</v>
      </c>
    </row>
    <row r="78" customFormat="false" ht="34.5" hidden="false" customHeight="true" outlineLevel="0" collapsed="false">
      <c r="A78" s="238" t="s">
        <v>198</v>
      </c>
      <c r="B78" s="239" t="n">
        <v>680</v>
      </c>
      <c r="C78" s="240" t="s">
        <v>243</v>
      </c>
      <c r="D78" s="240" t="s">
        <v>301</v>
      </c>
      <c r="E78" s="240" t="s">
        <v>321</v>
      </c>
      <c r="F78" s="240"/>
      <c r="G78" s="241" t="n">
        <f aca="false">G79</f>
        <v>250</v>
      </c>
      <c r="H78" s="172" t="n">
        <v>15.1</v>
      </c>
      <c r="I78" s="172" t="n">
        <v>15.7</v>
      </c>
    </row>
    <row r="79" customFormat="false" ht="51.75" hidden="false" customHeight="true" outlineLevel="0" collapsed="false">
      <c r="A79" s="169" t="s">
        <v>324</v>
      </c>
      <c r="B79" s="170" t="n">
        <v>680</v>
      </c>
      <c r="C79" s="167" t="s">
        <v>243</v>
      </c>
      <c r="D79" s="167" t="s">
        <v>301</v>
      </c>
      <c r="E79" s="167" t="s">
        <v>321</v>
      </c>
      <c r="F79" s="167" t="s">
        <v>323</v>
      </c>
      <c r="G79" s="172" t="n">
        <v>250</v>
      </c>
      <c r="H79" s="172" t="n">
        <v>15.1</v>
      </c>
      <c r="I79" s="172" t="n">
        <v>15.7</v>
      </c>
    </row>
    <row r="80" customFormat="false" ht="32.25" hidden="false" customHeight="true" outlineLevel="0" collapsed="false">
      <c r="A80" s="242" t="s">
        <v>325</v>
      </c>
      <c r="B80" s="243" t="n">
        <v>680</v>
      </c>
      <c r="C80" s="244" t="s">
        <v>243</v>
      </c>
      <c r="D80" s="244" t="s">
        <v>301</v>
      </c>
      <c r="E80" s="245" t="s">
        <v>326</v>
      </c>
      <c r="F80" s="244"/>
      <c r="G80" s="246" t="n">
        <f aca="false">G81</f>
        <v>37.6</v>
      </c>
      <c r="H80" s="246" t="n">
        <f aca="false">H81</f>
        <v>37.6</v>
      </c>
      <c r="I80" s="246" t="n">
        <f aca="false">I81</f>
        <v>37.6</v>
      </c>
    </row>
    <row r="81" customFormat="false" ht="41.25" hidden="false" customHeight="false" outlineLevel="0" collapsed="false">
      <c r="A81" s="247" t="s">
        <v>128</v>
      </c>
      <c r="B81" s="165" t="n">
        <v>680</v>
      </c>
      <c r="C81" s="166" t="s">
        <v>243</v>
      </c>
      <c r="D81" s="166" t="s">
        <v>301</v>
      </c>
      <c r="E81" s="167" t="s">
        <v>327</v>
      </c>
      <c r="F81" s="166"/>
      <c r="G81" s="168" t="n">
        <f aca="false">G82</f>
        <v>37.6</v>
      </c>
      <c r="H81" s="168" t="n">
        <f aca="false">H82</f>
        <v>37.6</v>
      </c>
      <c r="I81" s="168" t="n">
        <f aca="false">I82</f>
        <v>37.6</v>
      </c>
    </row>
    <row r="82" customFormat="false" ht="42.75" hidden="false" customHeight="true" outlineLevel="0" collapsed="false">
      <c r="A82" s="169" t="s">
        <v>275</v>
      </c>
      <c r="B82" s="165" t="n">
        <v>680</v>
      </c>
      <c r="C82" s="166" t="s">
        <v>243</v>
      </c>
      <c r="D82" s="166" t="s">
        <v>301</v>
      </c>
      <c r="E82" s="167" t="s">
        <v>327</v>
      </c>
      <c r="F82" s="166" t="s">
        <v>276</v>
      </c>
      <c r="G82" s="168" t="n">
        <v>37.6</v>
      </c>
      <c r="H82" s="168" t="n">
        <v>37.6</v>
      </c>
      <c r="I82" s="168" t="n">
        <v>37.6</v>
      </c>
    </row>
    <row r="83" customFormat="false" ht="13.5" hidden="true" customHeight="false" outlineLevel="0" collapsed="false">
      <c r="A83" s="248" t="s">
        <v>185</v>
      </c>
      <c r="B83" s="249" t="n">
        <v>680</v>
      </c>
      <c r="C83" s="250" t="s">
        <v>243</v>
      </c>
      <c r="D83" s="250" t="s">
        <v>301</v>
      </c>
      <c r="E83" s="251" t="s">
        <v>253</v>
      </c>
      <c r="F83" s="250" t="s">
        <v>328</v>
      </c>
      <c r="G83" s="252" t="n">
        <f aca="false">G84+G86+G88</f>
        <v>0</v>
      </c>
      <c r="H83" s="252" t="n">
        <f aca="false">H84+H86+H88</f>
        <v>4.6</v>
      </c>
      <c r="I83" s="252" t="n">
        <f aca="false">I84+I86+I88</f>
        <v>4.6</v>
      </c>
    </row>
    <row r="84" customFormat="false" ht="27" hidden="true" customHeight="false" outlineLevel="0" collapsed="false">
      <c r="A84" s="169" t="s">
        <v>329</v>
      </c>
      <c r="B84" s="165" t="n">
        <v>680</v>
      </c>
      <c r="C84" s="166" t="s">
        <v>243</v>
      </c>
      <c r="D84" s="166" t="s">
        <v>301</v>
      </c>
      <c r="E84" s="211" t="s">
        <v>330</v>
      </c>
      <c r="F84" s="166"/>
      <c r="G84" s="168"/>
      <c r="H84" s="168" t="n">
        <v>4.6</v>
      </c>
      <c r="I84" s="168" t="n">
        <v>4.6</v>
      </c>
    </row>
    <row r="85" customFormat="false" ht="27" hidden="true" customHeight="false" outlineLevel="0" collapsed="false">
      <c r="A85" s="169" t="s">
        <v>275</v>
      </c>
      <c r="B85" s="170" t="n">
        <v>680</v>
      </c>
      <c r="C85" s="167" t="s">
        <v>243</v>
      </c>
      <c r="D85" s="167" t="s">
        <v>301</v>
      </c>
      <c r="E85" s="171" t="s">
        <v>330</v>
      </c>
      <c r="F85" s="167" t="s">
        <v>276</v>
      </c>
      <c r="G85" s="172"/>
      <c r="H85" s="172" t="n">
        <f aca="false">H84</f>
        <v>4.6</v>
      </c>
      <c r="I85" s="172" t="n">
        <f aca="false">I84</f>
        <v>4.6</v>
      </c>
    </row>
    <row r="86" customFormat="false" ht="27" hidden="true" customHeight="false" outlineLevel="0" collapsed="false">
      <c r="A86" s="224" t="s">
        <v>331</v>
      </c>
      <c r="B86" s="225" t="n">
        <v>680</v>
      </c>
      <c r="C86" s="226" t="s">
        <v>243</v>
      </c>
      <c r="D86" s="226" t="s">
        <v>301</v>
      </c>
      <c r="E86" s="253" t="s">
        <v>332</v>
      </c>
      <c r="F86" s="226"/>
      <c r="G86" s="227" t="n">
        <f aca="false">G87</f>
        <v>0</v>
      </c>
      <c r="H86" s="227" t="n">
        <f aca="false">H87</f>
        <v>0</v>
      </c>
      <c r="I86" s="227" t="n">
        <f aca="false">I87</f>
        <v>0</v>
      </c>
    </row>
    <row r="87" customFormat="false" ht="27" hidden="true" customHeight="false" outlineLevel="0" collapsed="false">
      <c r="A87" s="169" t="s">
        <v>275</v>
      </c>
      <c r="B87" s="170" t="n">
        <v>680</v>
      </c>
      <c r="C87" s="167" t="s">
        <v>243</v>
      </c>
      <c r="D87" s="167" t="s">
        <v>301</v>
      </c>
      <c r="E87" s="171" t="s">
        <v>332</v>
      </c>
      <c r="F87" s="167" t="s">
        <v>276</v>
      </c>
      <c r="G87" s="172" t="n">
        <v>0</v>
      </c>
      <c r="H87" s="172" t="n">
        <v>0</v>
      </c>
      <c r="I87" s="172" t="n">
        <v>0</v>
      </c>
    </row>
    <row r="88" customFormat="false" ht="13.5" hidden="true" customHeight="false" outlineLevel="0" collapsed="false">
      <c r="A88" s="254" t="s">
        <v>333</v>
      </c>
      <c r="B88" s="255" t="n">
        <v>680</v>
      </c>
      <c r="C88" s="256" t="s">
        <v>243</v>
      </c>
      <c r="D88" s="256" t="s">
        <v>301</v>
      </c>
      <c r="E88" s="256" t="s">
        <v>334</v>
      </c>
      <c r="F88" s="256"/>
      <c r="G88" s="257" t="n">
        <f aca="false">G89</f>
        <v>0</v>
      </c>
      <c r="H88" s="257" t="n">
        <f aca="false">H89</f>
        <v>0</v>
      </c>
      <c r="I88" s="257" t="n">
        <f aca="false">I89</f>
        <v>0</v>
      </c>
    </row>
    <row r="89" customFormat="false" ht="27" hidden="true" customHeight="false" outlineLevel="0" collapsed="false">
      <c r="A89" s="169" t="s">
        <v>275</v>
      </c>
      <c r="B89" s="258" t="n">
        <v>680</v>
      </c>
      <c r="C89" s="171" t="s">
        <v>243</v>
      </c>
      <c r="D89" s="171" t="s">
        <v>301</v>
      </c>
      <c r="E89" s="171" t="s">
        <v>334</v>
      </c>
      <c r="F89" s="171" t="s">
        <v>276</v>
      </c>
      <c r="G89" s="259" t="n">
        <v>0</v>
      </c>
      <c r="H89" s="259" t="n">
        <v>0</v>
      </c>
      <c r="I89" s="259" t="n">
        <v>0</v>
      </c>
    </row>
    <row r="90" customFormat="false" ht="28.5" hidden="false" customHeight="true" outlineLevel="0" collapsed="false">
      <c r="A90" s="197" t="s">
        <v>335</v>
      </c>
      <c r="B90" s="198" t="n">
        <v>680</v>
      </c>
      <c r="C90" s="199" t="s">
        <v>245</v>
      </c>
      <c r="D90" s="199"/>
      <c r="E90" s="199"/>
      <c r="F90" s="199"/>
      <c r="G90" s="200" t="n">
        <f aca="false">G91</f>
        <v>216.2</v>
      </c>
      <c r="H90" s="200" t="n">
        <f aca="false">H91</f>
        <v>175.5</v>
      </c>
      <c r="I90" s="200" t="n">
        <f aca="false">I91</f>
        <v>175.5</v>
      </c>
    </row>
    <row r="91" customFormat="false" ht="13.5" hidden="false" customHeight="false" outlineLevel="0" collapsed="false">
      <c r="A91" s="169" t="s">
        <v>336</v>
      </c>
      <c r="B91" s="165" t="n">
        <v>680</v>
      </c>
      <c r="C91" s="211" t="s">
        <v>245</v>
      </c>
      <c r="D91" s="211" t="s">
        <v>258</v>
      </c>
      <c r="E91" s="166"/>
      <c r="F91" s="166"/>
      <c r="G91" s="168" t="n">
        <f aca="false">G93</f>
        <v>216.2</v>
      </c>
      <c r="H91" s="168" t="n">
        <f aca="false">H93</f>
        <v>175.5</v>
      </c>
      <c r="I91" s="168" t="n">
        <f aca="false">I93</f>
        <v>175.5</v>
      </c>
    </row>
    <row r="92" customFormat="false" ht="13.5" hidden="false" customHeight="false" outlineLevel="0" collapsed="false">
      <c r="A92" s="169" t="s">
        <v>325</v>
      </c>
      <c r="B92" s="165" t="n">
        <v>680</v>
      </c>
      <c r="C92" s="166" t="s">
        <v>245</v>
      </c>
      <c r="D92" s="166" t="s">
        <v>258</v>
      </c>
      <c r="E92" s="167" t="s">
        <v>326</v>
      </c>
      <c r="F92" s="166"/>
      <c r="G92" s="168" t="n">
        <f aca="false">G93</f>
        <v>216.2</v>
      </c>
      <c r="H92" s="168" t="n">
        <f aca="false">H93</f>
        <v>175.5</v>
      </c>
      <c r="I92" s="168" t="n">
        <f aca="false">I93</f>
        <v>175.5</v>
      </c>
    </row>
    <row r="93" customFormat="false" ht="33" hidden="false" customHeight="true" outlineLevel="0" collapsed="false">
      <c r="A93" s="164" t="s">
        <v>337</v>
      </c>
      <c r="B93" s="170" t="n">
        <v>680</v>
      </c>
      <c r="C93" s="167" t="s">
        <v>245</v>
      </c>
      <c r="D93" s="167" t="s">
        <v>258</v>
      </c>
      <c r="E93" s="167" t="s">
        <v>338</v>
      </c>
      <c r="F93" s="167"/>
      <c r="G93" s="172" t="n">
        <f aca="false">G94+G95</f>
        <v>216.2</v>
      </c>
      <c r="H93" s="172" t="n">
        <f aca="false">H94+H95</f>
        <v>175.5</v>
      </c>
      <c r="I93" s="172" t="n">
        <f aca="false">I94+I95</f>
        <v>175.5</v>
      </c>
    </row>
    <row r="94" customFormat="false" ht="54.75" hidden="false" customHeight="false" outlineLevel="0" collapsed="false">
      <c r="A94" s="169" t="s">
        <v>250</v>
      </c>
      <c r="B94" s="170" t="n">
        <v>680</v>
      </c>
      <c r="C94" s="167" t="s">
        <v>245</v>
      </c>
      <c r="D94" s="167" t="s">
        <v>258</v>
      </c>
      <c r="E94" s="167" t="s">
        <v>338</v>
      </c>
      <c r="F94" s="167" t="s">
        <v>251</v>
      </c>
      <c r="G94" s="172" t="n">
        <v>216.2</v>
      </c>
      <c r="H94" s="172" t="n">
        <v>175.5</v>
      </c>
      <c r="I94" s="172" t="n">
        <v>175.5</v>
      </c>
    </row>
    <row r="95" customFormat="false" ht="27" hidden="true" customHeight="false" outlineLevel="0" collapsed="false">
      <c r="A95" s="169" t="s">
        <v>275</v>
      </c>
      <c r="B95" s="165" t="n">
        <v>680</v>
      </c>
      <c r="C95" s="166" t="s">
        <v>245</v>
      </c>
      <c r="D95" s="166" t="s">
        <v>258</v>
      </c>
      <c r="E95" s="166" t="s">
        <v>338</v>
      </c>
      <c r="F95" s="166" t="s">
        <v>276</v>
      </c>
      <c r="G95" s="168"/>
      <c r="H95" s="168"/>
      <c r="I95" s="168"/>
    </row>
    <row r="96" customFormat="false" ht="27" hidden="false" customHeight="false" outlineLevel="0" collapsed="false">
      <c r="A96" s="260" t="s">
        <v>339</v>
      </c>
      <c r="B96" s="261" t="n">
        <v>680</v>
      </c>
      <c r="C96" s="262" t="s">
        <v>258</v>
      </c>
      <c r="D96" s="262"/>
      <c r="E96" s="262"/>
      <c r="F96" s="262"/>
      <c r="G96" s="263" t="n">
        <f aca="false">G97+G103+G111</f>
        <v>186.4</v>
      </c>
      <c r="H96" s="263" t="n">
        <f aca="false">H97+H103+H111</f>
        <v>179.4</v>
      </c>
      <c r="I96" s="263" t="n">
        <f aca="false">I97+I103+I111</f>
        <v>180.5</v>
      </c>
    </row>
    <row r="97" customFormat="false" ht="41.25" hidden="true" customHeight="false" outlineLevel="0" collapsed="false">
      <c r="A97" s="264" t="s">
        <v>340</v>
      </c>
      <c r="B97" s="265" t="n">
        <v>680</v>
      </c>
      <c r="C97" s="266" t="s">
        <v>258</v>
      </c>
      <c r="D97" s="266" t="s">
        <v>341</v>
      </c>
      <c r="E97" s="266"/>
      <c r="F97" s="266"/>
      <c r="G97" s="267" t="n">
        <f aca="false">G98</f>
        <v>0</v>
      </c>
      <c r="H97" s="267" t="n">
        <f aca="false">H98</f>
        <v>0</v>
      </c>
      <c r="I97" s="267" t="n">
        <f aca="false">I98</f>
        <v>0</v>
      </c>
    </row>
    <row r="98" customFormat="false" ht="41.25" hidden="true" customHeight="false" outlineLevel="0" collapsed="false">
      <c r="A98" s="169" t="s">
        <v>342</v>
      </c>
      <c r="B98" s="170" t="n">
        <v>680</v>
      </c>
      <c r="C98" s="167" t="s">
        <v>258</v>
      </c>
      <c r="D98" s="167" t="s">
        <v>341</v>
      </c>
      <c r="E98" s="167" t="s">
        <v>343</v>
      </c>
      <c r="F98" s="268"/>
      <c r="G98" s="172" t="n">
        <f aca="false">G99</f>
        <v>0</v>
      </c>
      <c r="H98" s="172" t="n">
        <f aca="false">H99</f>
        <v>0</v>
      </c>
      <c r="I98" s="172" t="n">
        <f aca="false">I99</f>
        <v>0</v>
      </c>
    </row>
    <row r="99" customFormat="false" ht="41.25" hidden="true" customHeight="false" outlineLevel="0" collapsed="false">
      <c r="A99" s="164" t="s">
        <v>344</v>
      </c>
      <c r="B99" s="170" t="n">
        <v>680</v>
      </c>
      <c r="C99" s="167" t="s">
        <v>258</v>
      </c>
      <c r="D99" s="167" t="s">
        <v>341</v>
      </c>
      <c r="E99" s="167" t="s">
        <v>345</v>
      </c>
      <c r="F99" s="167"/>
      <c r="G99" s="172" t="n">
        <f aca="false">G102</f>
        <v>0</v>
      </c>
      <c r="H99" s="172" t="n">
        <f aca="false">H102</f>
        <v>0</v>
      </c>
      <c r="I99" s="172" t="n">
        <f aca="false">I102</f>
        <v>0</v>
      </c>
    </row>
    <row r="100" customFormat="false" ht="27" hidden="true" customHeight="false" outlineLevel="0" collapsed="false">
      <c r="A100" s="164" t="s">
        <v>346</v>
      </c>
      <c r="B100" s="170" t="n">
        <v>680</v>
      </c>
      <c r="C100" s="167" t="s">
        <v>258</v>
      </c>
      <c r="D100" s="167" t="s">
        <v>341</v>
      </c>
      <c r="E100" s="167" t="s">
        <v>345</v>
      </c>
      <c r="F100" s="167"/>
      <c r="G100" s="172" t="n">
        <v>0</v>
      </c>
      <c r="H100" s="172" t="n">
        <v>0</v>
      </c>
      <c r="I100" s="172" t="n">
        <v>0</v>
      </c>
    </row>
    <row r="101" customFormat="false" ht="27" hidden="true" customHeight="false" outlineLevel="0" collapsed="false">
      <c r="A101" s="164" t="s">
        <v>347</v>
      </c>
      <c r="B101" s="170" t="n">
        <v>680</v>
      </c>
      <c r="C101" s="167" t="s">
        <v>258</v>
      </c>
      <c r="D101" s="167" t="s">
        <v>341</v>
      </c>
      <c r="E101" s="167" t="s">
        <v>345</v>
      </c>
      <c r="F101" s="167"/>
      <c r="G101" s="172" t="n">
        <v>0</v>
      </c>
      <c r="H101" s="172" t="n">
        <v>0</v>
      </c>
      <c r="I101" s="172" t="n">
        <v>0</v>
      </c>
    </row>
    <row r="102" customFormat="false" ht="27" hidden="true" customHeight="false" outlineLevel="0" collapsed="false">
      <c r="A102" s="169" t="s">
        <v>275</v>
      </c>
      <c r="B102" s="170" t="n">
        <v>680</v>
      </c>
      <c r="C102" s="167" t="s">
        <v>258</v>
      </c>
      <c r="D102" s="167" t="s">
        <v>341</v>
      </c>
      <c r="E102" s="167" t="s">
        <v>345</v>
      </c>
      <c r="F102" s="167" t="s">
        <v>276</v>
      </c>
      <c r="G102" s="172" t="n">
        <f aca="false">G100+G101</f>
        <v>0</v>
      </c>
      <c r="H102" s="172" t="n">
        <f aca="false">H100+H101</f>
        <v>0</v>
      </c>
      <c r="I102" s="172" t="n">
        <f aca="false">I100+I101</f>
        <v>0</v>
      </c>
    </row>
    <row r="103" customFormat="false" ht="41.25" hidden="false" customHeight="false" outlineLevel="0" collapsed="false">
      <c r="A103" s="197" t="s">
        <v>348</v>
      </c>
      <c r="B103" s="198" t="n">
        <v>680</v>
      </c>
      <c r="C103" s="199" t="s">
        <v>258</v>
      </c>
      <c r="D103" s="199" t="s">
        <v>349</v>
      </c>
      <c r="E103" s="199"/>
      <c r="F103" s="199"/>
      <c r="G103" s="200" t="n">
        <f aca="false">G104+G108</f>
        <v>149.8</v>
      </c>
      <c r="H103" s="200" t="n">
        <f aca="false">H104+H108</f>
        <v>142.8</v>
      </c>
      <c r="I103" s="200" t="n">
        <f aca="false">I104+I108</f>
        <v>142.8</v>
      </c>
    </row>
    <row r="104" customFormat="false" ht="41.25" hidden="false" customHeight="false" outlineLevel="0" collapsed="false">
      <c r="A104" s="169" t="s">
        <v>342</v>
      </c>
      <c r="B104" s="165" t="n">
        <v>680</v>
      </c>
      <c r="C104" s="166" t="s">
        <v>258</v>
      </c>
      <c r="D104" s="166" t="s">
        <v>349</v>
      </c>
      <c r="E104" s="211" t="s">
        <v>343</v>
      </c>
      <c r="F104" s="166"/>
      <c r="G104" s="168" t="n">
        <f aca="false">G105</f>
        <v>149.8</v>
      </c>
      <c r="H104" s="168" t="n">
        <f aca="false">H105</f>
        <v>142.8</v>
      </c>
      <c r="I104" s="168" t="n">
        <f aca="false">I105</f>
        <v>142.8</v>
      </c>
    </row>
    <row r="105" customFormat="false" ht="41.25" hidden="false" customHeight="false" outlineLevel="0" collapsed="false">
      <c r="A105" s="164" t="s">
        <v>350</v>
      </c>
      <c r="B105" s="165" t="n">
        <v>680</v>
      </c>
      <c r="C105" s="166" t="s">
        <v>258</v>
      </c>
      <c r="D105" s="166" t="s">
        <v>349</v>
      </c>
      <c r="E105" s="211" t="s">
        <v>351</v>
      </c>
      <c r="F105" s="166" t="s">
        <v>352</v>
      </c>
      <c r="G105" s="168" t="n">
        <f aca="false">G106</f>
        <v>149.8</v>
      </c>
      <c r="H105" s="168" t="n">
        <f aca="false">H106</f>
        <v>142.8</v>
      </c>
      <c r="I105" s="168" t="n">
        <f aca="false">I106</f>
        <v>142.8</v>
      </c>
    </row>
    <row r="106" customFormat="false" ht="27" hidden="false" customHeight="false" outlineLevel="0" collapsed="false">
      <c r="A106" s="164" t="s">
        <v>143</v>
      </c>
      <c r="B106" s="170" t="n">
        <v>680</v>
      </c>
      <c r="C106" s="167" t="s">
        <v>258</v>
      </c>
      <c r="D106" s="167" t="s">
        <v>349</v>
      </c>
      <c r="E106" s="167" t="s">
        <v>351</v>
      </c>
      <c r="F106" s="167"/>
      <c r="G106" s="172" t="n">
        <v>149.8</v>
      </c>
      <c r="H106" s="172" t="n">
        <v>142.8</v>
      </c>
      <c r="I106" s="172" t="n">
        <v>142.8</v>
      </c>
    </row>
    <row r="107" customFormat="false" ht="27" hidden="false" customHeight="false" outlineLevel="0" collapsed="false">
      <c r="A107" s="169" t="s">
        <v>275</v>
      </c>
      <c r="B107" s="170" t="n">
        <v>680</v>
      </c>
      <c r="C107" s="167" t="s">
        <v>258</v>
      </c>
      <c r="D107" s="167" t="s">
        <v>349</v>
      </c>
      <c r="E107" s="167" t="s">
        <v>351</v>
      </c>
      <c r="F107" s="167" t="s">
        <v>276</v>
      </c>
      <c r="G107" s="172" t="n">
        <f aca="false">G106</f>
        <v>149.8</v>
      </c>
      <c r="H107" s="172" t="n">
        <f aca="false">H106</f>
        <v>142.8</v>
      </c>
      <c r="I107" s="172" t="n">
        <f aca="false">I106</f>
        <v>142.8</v>
      </c>
    </row>
    <row r="108" customFormat="false" ht="13.5" hidden="true" customHeight="false" outlineLevel="0" collapsed="false">
      <c r="A108" s="191" t="s">
        <v>353</v>
      </c>
      <c r="B108" s="149" t="n">
        <v>680</v>
      </c>
      <c r="C108" s="212" t="s">
        <v>258</v>
      </c>
      <c r="D108" s="212" t="s">
        <v>349</v>
      </c>
      <c r="E108" s="269" t="s">
        <v>319</v>
      </c>
      <c r="F108" s="212"/>
      <c r="G108" s="151" t="n">
        <f aca="false">G109</f>
        <v>0</v>
      </c>
      <c r="H108" s="151" t="n">
        <f aca="false">H109</f>
        <v>0</v>
      </c>
      <c r="I108" s="151" t="n">
        <f aca="false">I109</f>
        <v>0</v>
      </c>
    </row>
    <row r="109" customFormat="false" ht="41.25" hidden="true" customHeight="false" outlineLevel="0" collapsed="false">
      <c r="A109" s="169" t="s">
        <v>354</v>
      </c>
      <c r="B109" s="165" t="n">
        <v>680</v>
      </c>
      <c r="C109" s="166" t="s">
        <v>258</v>
      </c>
      <c r="D109" s="166" t="s">
        <v>349</v>
      </c>
      <c r="E109" s="211" t="s">
        <v>355</v>
      </c>
      <c r="F109" s="166"/>
      <c r="G109" s="168"/>
      <c r="H109" s="168"/>
      <c r="I109" s="168"/>
    </row>
    <row r="110" customFormat="false" ht="27" hidden="true" customHeight="false" outlineLevel="0" collapsed="false">
      <c r="A110" s="169" t="s">
        <v>275</v>
      </c>
      <c r="B110" s="165" t="n">
        <v>680</v>
      </c>
      <c r="C110" s="166" t="s">
        <v>258</v>
      </c>
      <c r="D110" s="166" t="s">
        <v>349</v>
      </c>
      <c r="E110" s="211" t="s">
        <v>355</v>
      </c>
      <c r="F110" s="166" t="s">
        <v>276</v>
      </c>
      <c r="G110" s="168" t="n">
        <f aca="false">G109</f>
        <v>0</v>
      </c>
      <c r="H110" s="168" t="n">
        <f aca="false">H109</f>
        <v>0</v>
      </c>
      <c r="I110" s="168" t="n">
        <f aca="false">I109</f>
        <v>0</v>
      </c>
    </row>
    <row r="111" customFormat="false" ht="27" hidden="false" customHeight="false" outlineLevel="0" collapsed="false">
      <c r="A111" s="270" t="s">
        <v>356</v>
      </c>
      <c r="B111" s="271" t="n">
        <v>680</v>
      </c>
      <c r="C111" s="272" t="s">
        <v>258</v>
      </c>
      <c r="D111" s="272" t="s">
        <v>357</v>
      </c>
      <c r="E111" s="273"/>
      <c r="F111" s="272"/>
      <c r="G111" s="274" t="n">
        <f aca="false">G112</f>
        <v>36.6</v>
      </c>
      <c r="H111" s="274" t="n">
        <f aca="false">H112</f>
        <v>36.6</v>
      </c>
      <c r="I111" s="274" t="n">
        <f aca="false">I112</f>
        <v>37.7</v>
      </c>
    </row>
    <row r="112" customFormat="false" ht="41.25" hidden="false" customHeight="false" outlineLevel="0" collapsed="false">
      <c r="A112" s="169" t="s">
        <v>342</v>
      </c>
      <c r="B112" s="165" t="n">
        <v>680</v>
      </c>
      <c r="C112" s="166" t="s">
        <v>258</v>
      </c>
      <c r="D112" s="166" t="s">
        <v>357</v>
      </c>
      <c r="E112" s="211" t="s">
        <v>343</v>
      </c>
      <c r="F112" s="166"/>
      <c r="G112" s="168" t="n">
        <f aca="false">G113</f>
        <v>36.6</v>
      </c>
      <c r="H112" s="168" t="n">
        <f aca="false">H113</f>
        <v>36.6</v>
      </c>
      <c r="I112" s="168" t="n">
        <f aca="false">I113</f>
        <v>37.7</v>
      </c>
    </row>
    <row r="113" customFormat="false" ht="41.25" hidden="false" customHeight="false" outlineLevel="0" collapsed="false">
      <c r="A113" s="164" t="s">
        <v>350</v>
      </c>
      <c r="B113" s="165" t="n">
        <v>680</v>
      </c>
      <c r="C113" s="166" t="s">
        <v>258</v>
      </c>
      <c r="D113" s="166" t="s">
        <v>357</v>
      </c>
      <c r="E113" s="211" t="s">
        <v>351</v>
      </c>
      <c r="F113" s="166" t="s">
        <v>352</v>
      </c>
      <c r="G113" s="168" t="n">
        <f aca="false">G114+G116</f>
        <v>36.6</v>
      </c>
      <c r="H113" s="168" t="n">
        <f aca="false">H114+H116</f>
        <v>36.6</v>
      </c>
      <c r="I113" s="168" t="n">
        <f aca="false">I114+I116</f>
        <v>37.7</v>
      </c>
    </row>
    <row r="114" customFormat="false" ht="41.25" hidden="false" customHeight="false" outlineLevel="0" collapsed="false">
      <c r="A114" s="164" t="s">
        <v>358</v>
      </c>
      <c r="B114" s="165" t="n">
        <v>680</v>
      </c>
      <c r="C114" s="166" t="s">
        <v>258</v>
      </c>
      <c r="D114" s="166" t="s">
        <v>357</v>
      </c>
      <c r="E114" s="211" t="s">
        <v>351</v>
      </c>
      <c r="F114" s="166"/>
      <c r="G114" s="168" t="n">
        <f aca="false">G115</f>
        <v>10</v>
      </c>
      <c r="H114" s="168" t="n">
        <f aca="false">H115</f>
        <v>10</v>
      </c>
      <c r="I114" s="168" t="n">
        <f aca="false">I115</f>
        <v>10</v>
      </c>
    </row>
    <row r="115" customFormat="false" ht="54.75" hidden="false" customHeight="false" outlineLevel="0" collapsed="false">
      <c r="A115" s="169" t="s">
        <v>250</v>
      </c>
      <c r="B115" s="165" t="n">
        <v>680</v>
      </c>
      <c r="C115" s="166" t="s">
        <v>258</v>
      </c>
      <c r="D115" s="166" t="s">
        <v>357</v>
      </c>
      <c r="E115" s="211" t="s">
        <v>351</v>
      </c>
      <c r="F115" s="166" t="s">
        <v>251</v>
      </c>
      <c r="G115" s="168" t="n">
        <v>10</v>
      </c>
      <c r="H115" s="168" t="n">
        <v>10</v>
      </c>
      <c r="I115" s="168" t="n">
        <v>10</v>
      </c>
    </row>
    <row r="116" customFormat="false" ht="27" hidden="false" customHeight="false" outlineLevel="0" collapsed="false">
      <c r="A116" s="164" t="s">
        <v>142</v>
      </c>
      <c r="B116" s="165" t="n">
        <v>680</v>
      </c>
      <c r="C116" s="166" t="s">
        <v>258</v>
      </c>
      <c r="D116" s="166" t="s">
        <v>357</v>
      </c>
      <c r="E116" s="211" t="s">
        <v>351</v>
      </c>
      <c r="F116" s="166"/>
      <c r="G116" s="168" t="n">
        <v>26.6</v>
      </c>
      <c r="H116" s="168" t="n">
        <v>26.6</v>
      </c>
      <c r="I116" s="168" t="n">
        <v>27.7</v>
      </c>
    </row>
    <row r="117" customFormat="false" ht="27" hidden="false" customHeight="false" outlineLevel="0" collapsed="false">
      <c r="A117" s="169" t="s">
        <v>275</v>
      </c>
      <c r="B117" s="165" t="n">
        <v>680</v>
      </c>
      <c r="C117" s="166" t="s">
        <v>258</v>
      </c>
      <c r="D117" s="166" t="s">
        <v>357</v>
      </c>
      <c r="E117" s="211" t="s">
        <v>351</v>
      </c>
      <c r="F117" s="166" t="s">
        <v>276</v>
      </c>
      <c r="G117" s="168" t="n">
        <f aca="false">G116</f>
        <v>26.6</v>
      </c>
      <c r="H117" s="168" t="n">
        <f aca="false">H116</f>
        <v>26.6</v>
      </c>
      <c r="I117" s="168" t="n">
        <f aca="false">I116</f>
        <v>27.7</v>
      </c>
    </row>
    <row r="118" customFormat="false" ht="21" hidden="false" customHeight="true" outlineLevel="0" collapsed="false">
      <c r="A118" s="174" t="s">
        <v>359</v>
      </c>
      <c r="B118" s="175" t="n">
        <v>680</v>
      </c>
      <c r="C118" s="176" t="s">
        <v>269</v>
      </c>
      <c r="D118" s="176"/>
      <c r="E118" s="176"/>
      <c r="F118" s="176"/>
      <c r="G118" s="177" t="n">
        <f aca="false">G119+G125</f>
        <v>10041.7</v>
      </c>
      <c r="H118" s="177" t="n">
        <f aca="false">H119+H125+H133</f>
        <v>3018.6</v>
      </c>
      <c r="I118" s="177" t="n">
        <f aca="false">I119+I125+I133</f>
        <v>3139.35</v>
      </c>
    </row>
    <row r="119" customFormat="false" ht="19.5" hidden="false" customHeight="true" outlineLevel="0" collapsed="false">
      <c r="A119" s="275" t="s">
        <v>360</v>
      </c>
      <c r="B119" s="265" t="n">
        <v>680</v>
      </c>
      <c r="C119" s="266" t="s">
        <v>269</v>
      </c>
      <c r="D119" s="266" t="s">
        <v>361</v>
      </c>
      <c r="E119" s="266"/>
      <c r="F119" s="266"/>
      <c r="G119" s="267" t="n">
        <f aca="false">G120</f>
        <v>317.6</v>
      </c>
      <c r="H119" s="267" t="n">
        <f aca="false">H120</f>
        <v>316.7</v>
      </c>
      <c r="I119" s="267" t="n">
        <f aca="false">I120</f>
        <v>329.4</v>
      </c>
    </row>
    <row r="120" customFormat="false" ht="41.25" hidden="false" customHeight="false" outlineLevel="0" collapsed="false">
      <c r="A120" s="169" t="s">
        <v>362</v>
      </c>
      <c r="B120" s="165" t="n">
        <v>680</v>
      </c>
      <c r="C120" s="166" t="s">
        <v>269</v>
      </c>
      <c r="D120" s="166" t="s">
        <v>361</v>
      </c>
      <c r="E120" s="166" t="s">
        <v>315</v>
      </c>
      <c r="F120" s="166"/>
      <c r="G120" s="168" t="n">
        <f aca="false">G121</f>
        <v>317.6</v>
      </c>
      <c r="H120" s="168" t="n">
        <f aca="false">H121</f>
        <v>316.7</v>
      </c>
      <c r="I120" s="168" t="n">
        <f aca="false">I121</f>
        <v>329.4</v>
      </c>
    </row>
    <row r="121" customFormat="false" ht="54.75" hidden="false" customHeight="false" outlineLevel="0" collapsed="false">
      <c r="A121" s="169" t="s">
        <v>363</v>
      </c>
      <c r="B121" s="165" t="n">
        <v>680</v>
      </c>
      <c r="C121" s="166" t="s">
        <v>269</v>
      </c>
      <c r="D121" s="166" t="s">
        <v>361</v>
      </c>
      <c r="E121" s="166" t="s">
        <v>317</v>
      </c>
      <c r="F121" s="166"/>
      <c r="G121" s="168" t="n">
        <f aca="false">G124</f>
        <v>317.6</v>
      </c>
      <c r="H121" s="168" t="n">
        <f aca="false">H124</f>
        <v>316.7</v>
      </c>
      <c r="I121" s="168" t="n">
        <f aca="false">I124</f>
        <v>329.4</v>
      </c>
    </row>
    <row r="122" customFormat="false" ht="13.5" hidden="false" customHeight="false" outlineLevel="0" collapsed="false">
      <c r="A122" s="169" t="s">
        <v>145</v>
      </c>
      <c r="B122" s="165" t="n">
        <v>680</v>
      </c>
      <c r="C122" s="166" t="s">
        <v>269</v>
      </c>
      <c r="D122" s="166" t="s">
        <v>361</v>
      </c>
      <c r="E122" s="166" t="s">
        <v>317</v>
      </c>
      <c r="F122" s="166"/>
      <c r="G122" s="168" t="n">
        <v>317.6</v>
      </c>
      <c r="H122" s="168" t="n">
        <v>316.7</v>
      </c>
      <c r="I122" s="168" t="n">
        <v>329.4</v>
      </c>
    </row>
    <row r="123" customFormat="false" ht="41.25" hidden="true" customHeight="false" outlineLevel="0" collapsed="false">
      <c r="A123" s="276" t="s">
        <v>147</v>
      </c>
      <c r="B123" s="165" t="n">
        <v>680</v>
      </c>
      <c r="C123" s="166" t="s">
        <v>269</v>
      </c>
      <c r="D123" s="166" t="s">
        <v>361</v>
      </c>
      <c r="E123" s="166" t="s">
        <v>317</v>
      </c>
      <c r="F123" s="166"/>
      <c r="G123" s="168"/>
      <c r="H123" s="168"/>
      <c r="I123" s="168"/>
    </row>
    <row r="124" customFormat="false" ht="27" hidden="false" customHeight="false" outlineLevel="0" collapsed="false">
      <c r="A124" s="169" t="s">
        <v>275</v>
      </c>
      <c r="B124" s="165" t="n">
        <v>680</v>
      </c>
      <c r="C124" s="166" t="s">
        <v>269</v>
      </c>
      <c r="D124" s="166" t="s">
        <v>361</v>
      </c>
      <c r="E124" s="166" t="s">
        <v>317</v>
      </c>
      <c r="F124" s="166" t="s">
        <v>276</v>
      </c>
      <c r="G124" s="168" t="n">
        <f aca="false">G122+G123</f>
        <v>317.6</v>
      </c>
      <c r="H124" s="168" t="n">
        <f aca="false">H122+H123</f>
        <v>316.7</v>
      </c>
      <c r="I124" s="168" t="n">
        <f aca="false">I122+I123</f>
        <v>329.4</v>
      </c>
    </row>
    <row r="125" customFormat="false" ht="26.25" hidden="false" customHeight="true" outlineLevel="0" collapsed="false">
      <c r="A125" s="277" t="s">
        <v>364</v>
      </c>
      <c r="B125" s="278" t="n">
        <v>680</v>
      </c>
      <c r="C125" s="279" t="s">
        <v>269</v>
      </c>
      <c r="D125" s="279" t="s">
        <v>341</v>
      </c>
      <c r="E125" s="279"/>
      <c r="F125" s="279"/>
      <c r="G125" s="280" t="n">
        <f aca="false">G126+G130+G134</f>
        <v>9724.1</v>
      </c>
      <c r="H125" s="280" t="n">
        <f aca="false">H126+H130</f>
        <v>2701.9</v>
      </c>
      <c r="I125" s="280" t="n">
        <f aca="false">I126+I130</f>
        <v>2809.95</v>
      </c>
    </row>
    <row r="126" customFormat="false" ht="41.25" hidden="false" customHeight="false" outlineLevel="0" collapsed="false">
      <c r="A126" s="169" t="s">
        <v>314</v>
      </c>
      <c r="B126" s="165" t="n">
        <v>680</v>
      </c>
      <c r="C126" s="166" t="s">
        <v>269</v>
      </c>
      <c r="D126" s="166" t="s">
        <v>341</v>
      </c>
      <c r="E126" s="166" t="s">
        <v>315</v>
      </c>
      <c r="F126" s="166"/>
      <c r="G126" s="168" t="n">
        <f aca="false">G127</f>
        <v>1790.7</v>
      </c>
      <c r="H126" s="168" t="n">
        <f aca="false">H127</f>
        <v>1785.6</v>
      </c>
      <c r="I126" s="168" t="n">
        <f aca="false">I127</f>
        <v>1857</v>
      </c>
    </row>
    <row r="127" customFormat="false" ht="54.75" hidden="false" customHeight="false" outlineLevel="0" collapsed="false">
      <c r="A127" s="169" t="s">
        <v>365</v>
      </c>
      <c r="B127" s="165" t="n">
        <v>680</v>
      </c>
      <c r="C127" s="166" t="s">
        <v>269</v>
      </c>
      <c r="D127" s="166" t="s">
        <v>341</v>
      </c>
      <c r="E127" s="166" t="s">
        <v>317</v>
      </c>
      <c r="F127" s="166"/>
      <c r="G127" s="168" t="n">
        <f aca="false">G129</f>
        <v>1790.7</v>
      </c>
      <c r="H127" s="168" t="n">
        <f aca="false">H129</f>
        <v>1785.6</v>
      </c>
      <c r="I127" s="168" t="n">
        <f aca="false">I129</f>
        <v>1857</v>
      </c>
    </row>
    <row r="128" customFormat="false" ht="27" hidden="false" customHeight="false" outlineLevel="0" collapsed="false">
      <c r="A128" s="164" t="s">
        <v>366</v>
      </c>
      <c r="B128" s="165" t="n">
        <v>680</v>
      </c>
      <c r="C128" s="166" t="s">
        <v>269</v>
      </c>
      <c r="D128" s="166" t="s">
        <v>341</v>
      </c>
      <c r="E128" s="166" t="s">
        <v>317</v>
      </c>
      <c r="F128" s="166"/>
      <c r="G128" s="168" t="n">
        <v>1790.7</v>
      </c>
      <c r="H128" s="168" t="n">
        <v>1785.6</v>
      </c>
      <c r="I128" s="168" t="n">
        <v>1857</v>
      </c>
    </row>
    <row r="129" customFormat="false" ht="27" hidden="false" customHeight="false" outlineLevel="0" collapsed="false">
      <c r="A129" s="169" t="s">
        <v>275</v>
      </c>
      <c r="B129" s="165" t="n">
        <v>680</v>
      </c>
      <c r="C129" s="166" t="s">
        <v>269</v>
      </c>
      <c r="D129" s="166" t="s">
        <v>341</v>
      </c>
      <c r="E129" s="166" t="s">
        <v>317</v>
      </c>
      <c r="F129" s="166" t="s">
        <v>276</v>
      </c>
      <c r="G129" s="168" t="n">
        <f aca="false">G128</f>
        <v>1790.7</v>
      </c>
      <c r="H129" s="168" t="n">
        <f aca="false">H128</f>
        <v>1785.6</v>
      </c>
      <c r="I129" s="168" t="n">
        <f aca="false">I128</f>
        <v>1857</v>
      </c>
    </row>
    <row r="130" customFormat="false" ht="22.5" hidden="false" customHeight="true" outlineLevel="0" collapsed="false">
      <c r="A130" s="169" t="s">
        <v>252</v>
      </c>
      <c r="B130" s="165" t="n">
        <v>680</v>
      </c>
      <c r="C130" s="166" t="s">
        <v>269</v>
      </c>
      <c r="D130" s="166" t="s">
        <v>341</v>
      </c>
      <c r="E130" s="166" t="s">
        <v>253</v>
      </c>
      <c r="F130" s="166"/>
      <c r="G130" s="168" t="n">
        <f aca="false">G131</f>
        <v>895.4</v>
      </c>
      <c r="H130" s="168" t="n">
        <f aca="false">H131</f>
        <v>916.3</v>
      </c>
      <c r="I130" s="168" t="n">
        <f aca="false">I131</f>
        <v>952.95</v>
      </c>
    </row>
    <row r="131" customFormat="false" ht="25.5" hidden="false" customHeight="true" outlineLevel="0" collapsed="false">
      <c r="A131" s="224" t="s">
        <v>367</v>
      </c>
      <c r="B131" s="225" t="n">
        <v>680</v>
      </c>
      <c r="C131" s="226" t="s">
        <v>269</v>
      </c>
      <c r="D131" s="226" t="s">
        <v>341</v>
      </c>
      <c r="E131" s="226" t="s">
        <v>368</v>
      </c>
      <c r="F131" s="226"/>
      <c r="G131" s="227" t="n">
        <f aca="false">G132</f>
        <v>895.4</v>
      </c>
      <c r="H131" s="227" t="n">
        <f aca="false">H132</f>
        <v>916.3</v>
      </c>
      <c r="I131" s="227" t="n">
        <f aca="false">I132</f>
        <v>952.95</v>
      </c>
    </row>
    <row r="132" customFormat="false" ht="36.75" hidden="false" customHeight="true" outlineLevel="0" collapsed="false">
      <c r="A132" s="169" t="s">
        <v>275</v>
      </c>
      <c r="B132" s="165" t="n">
        <v>680</v>
      </c>
      <c r="C132" s="166" t="s">
        <v>269</v>
      </c>
      <c r="D132" s="166" t="s">
        <v>341</v>
      </c>
      <c r="E132" s="166" t="s">
        <v>368</v>
      </c>
      <c r="F132" s="166" t="s">
        <v>276</v>
      </c>
      <c r="G132" s="168" t="n">
        <v>895.4</v>
      </c>
      <c r="H132" s="168" t="n">
        <f aca="false">'Прилож 1(доход) '!D19</f>
        <v>916.3</v>
      </c>
      <c r="I132" s="168" t="n">
        <f aca="false">'Прилож 1(доход) '!E19</f>
        <v>952.95</v>
      </c>
    </row>
    <row r="133" customFormat="false" ht="13.5" hidden="true" customHeight="false" outlineLevel="0" collapsed="false">
      <c r="A133" s="191" t="s">
        <v>369</v>
      </c>
      <c r="B133" s="149" t="n">
        <v>680</v>
      </c>
      <c r="C133" s="212" t="s">
        <v>269</v>
      </c>
      <c r="D133" s="212" t="s">
        <v>370</v>
      </c>
      <c r="E133" s="212"/>
      <c r="F133" s="212"/>
      <c r="G133" s="151" t="n">
        <f aca="false">G134</f>
        <v>7038</v>
      </c>
      <c r="H133" s="151" t="n">
        <f aca="false">H134</f>
        <v>0</v>
      </c>
      <c r="I133" s="151" t="n">
        <f aca="false">I134</f>
        <v>0</v>
      </c>
    </row>
    <row r="134" customFormat="false" ht="42.75" hidden="false" customHeight="true" outlineLevel="0" collapsed="false">
      <c r="A134" s="281" t="s">
        <v>371</v>
      </c>
      <c r="B134" s="282" t="n">
        <v>680</v>
      </c>
      <c r="C134" s="283" t="s">
        <v>269</v>
      </c>
      <c r="D134" s="283" t="s">
        <v>341</v>
      </c>
      <c r="E134" s="283" t="s">
        <v>317</v>
      </c>
      <c r="F134" s="283"/>
      <c r="G134" s="284" t="n">
        <f aca="false">G135</f>
        <v>7038</v>
      </c>
      <c r="H134" s="168" t="n">
        <f aca="false">H135</f>
        <v>0</v>
      </c>
      <c r="I134" s="168" t="n">
        <f aca="false">I135</f>
        <v>0</v>
      </c>
    </row>
    <row r="135" customFormat="false" ht="57.75" hidden="false" customHeight="true" outlineLevel="0" collapsed="false">
      <c r="A135" s="169" t="s">
        <v>372</v>
      </c>
      <c r="B135" s="165" t="n">
        <v>680</v>
      </c>
      <c r="C135" s="166" t="s">
        <v>269</v>
      </c>
      <c r="D135" s="166" t="s">
        <v>341</v>
      </c>
      <c r="E135" s="166" t="s">
        <v>317</v>
      </c>
      <c r="F135" s="166"/>
      <c r="G135" s="168" t="n">
        <v>7038</v>
      </c>
      <c r="H135" s="168" t="n">
        <v>0</v>
      </c>
      <c r="I135" s="168" t="n">
        <v>0</v>
      </c>
    </row>
    <row r="136" customFormat="false" ht="51" hidden="true" customHeight="true" outlineLevel="0" collapsed="false">
      <c r="A136" s="169" t="s">
        <v>373</v>
      </c>
      <c r="B136" s="165" t="n">
        <v>680</v>
      </c>
      <c r="C136" s="166" t="s">
        <v>269</v>
      </c>
      <c r="D136" s="166" t="s">
        <v>341</v>
      </c>
      <c r="E136" s="166" t="s">
        <v>317</v>
      </c>
      <c r="F136" s="166"/>
      <c r="G136" s="168"/>
      <c r="H136" s="168" t="n">
        <f aca="false">H135</f>
        <v>0</v>
      </c>
      <c r="I136" s="168" t="n">
        <f aca="false">I135</f>
        <v>0</v>
      </c>
    </row>
    <row r="137" customFormat="false" ht="28.5" hidden="false" customHeight="true" outlineLevel="0" collapsed="false">
      <c r="A137" s="260" t="s">
        <v>374</v>
      </c>
      <c r="B137" s="261" t="n">
        <v>680</v>
      </c>
      <c r="C137" s="262" t="s">
        <v>375</v>
      </c>
      <c r="D137" s="262"/>
      <c r="E137" s="262"/>
      <c r="F137" s="262"/>
      <c r="G137" s="263" t="n">
        <f aca="false">G138+G153+G165+G178</f>
        <v>34107.4</v>
      </c>
      <c r="H137" s="263" t="e">
        <f aca="false">H138+H153+H165+H178</f>
        <v>#REF!</v>
      </c>
      <c r="I137" s="263" t="e">
        <f aca="false">I138+I153+I165+I178</f>
        <v>#REF!</v>
      </c>
    </row>
    <row r="138" customFormat="false" ht="40.5" hidden="false" customHeight="true" outlineLevel="0" collapsed="false">
      <c r="A138" s="264" t="s">
        <v>376</v>
      </c>
      <c r="B138" s="265" t="n">
        <v>680</v>
      </c>
      <c r="C138" s="266" t="s">
        <v>375</v>
      </c>
      <c r="D138" s="266" t="s">
        <v>243</v>
      </c>
      <c r="E138" s="266"/>
      <c r="F138" s="266"/>
      <c r="G138" s="267" t="n">
        <f aca="false">G139</f>
        <v>7698.9</v>
      </c>
      <c r="H138" s="267" t="n">
        <f aca="false">H139</f>
        <v>0</v>
      </c>
      <c r="I138" s="267" t="n">
        <f aca="false">I139</f>
        <v>0</v>
      </c>
    </row>
    <row r="139" customFormat="false" ht="63.75" hidden="false" customHeight="true" outlineLevel="0" collapsed="false">
      <c r="A139" s="164" t="s">
        <v>377</v>
      </c>
      <c r="B139" s="170" t="n">
        <v>680</v>
      </c>
      <c r="C139" s="167" t="s">
        <v>375</v>
      </c>
      <c r="D139" s="167" t="s">
        <v>243</v>
      </c>
      <c r="E139" s="167" t="s">
        <v>378</v>
      </c>
      <c r="F139" s="167"/>
      <c r="G139" s="172" t="n">
        <f aca="false">G140</f>
        <v>7698.9</v>
      </c>
      <c r="H139" s="172" t="n">
        <f aca="false">H140</f>
        <v>0</v>
      </c>
      <c r="I139" s="172" t="n">
        <f aca="false">I140</f>
        <v>0</v>
      </c>
    </row>
    <row r="140" customFormat="false" ht="75" hidden="false" customHeight="true" outlineLevel="0" collapsed="false">
      <c r="A140" s="164" t="s">
        <v>379</v>
      </c>
      <c r="B140" s="170" t="n">
        <v>680</v>
      </c>
      <c r="C140" s="167" t="s">
        <v>375</v>
      </c>
      <c r="D140" s="167" t="s">
        <v>243</v>
      </c>
      <c r="E140" s="167" t="s">
        <v>380</v>
      </c>
      <c r="F140" s="167"/>
      <c r="G140" s="172" t="n">
        <f aca="false">G148+G150</f>
        <v>7698.9</v>
      </c>
      <c r="H140" s="172" t="n">
        <f aca="false">H148+H150</f>
        <v>0</v>
      </c>
      <c r="I140" s="172" t="n">
        <f aca="false">I148+I150</f>
        <v>0</v>
      </c>
    </row>
    <row r="141" customFormat="false" ht="67.5" hidden="false" customHeight="true" outlineLevel="0" collapsed="false">
      <c r="A141" s="164" t="s">
        <v>160</v>
      </c>
      <c r="B141" s="170" t="n">
        <v>680</v>
      </c>
      <c r="C141" s="167" t="s">
        <v>375</v>
      </c>
      <c r="D141" s="167" t="s">
        <v>243</v>
      </c>
      <c r="E141" s="167" t="s">
        <v>380</v>
      </c>
      <c r="F141" s="167"/>
      <c r="G141" s="172" t="n">
        <v>7698.9</v>
      </c>
      <c r="H141" s="172" t="n">
        <v>0</v>
      </c>
      <c r="I141" s="172" t="n">
        <v>0</v>
      </c>
    </row>
    <row r="142" customFormat="false" ht="0.75" hidden="true" customHeight="true" outlineLevel="0" collapsed="false">
      <c r="A142" s="164" t="s">
        <v>187</v>
      </c>
      <c r="B142" s="170" t="n">
        <v>680</v>
      </c>
      <c r="C142" s="167" t="s">
        <v>375</v>
      </c>
      <c r="D142" s="167" t="s">
        <v>243</v>
      </c>
      <c r="E142" s="167" t="s">
        <v>380</v>
      </c>
      <c r="F142" s="167"/>
      <c r="G142" s="172" t="n">
        <v>0</v>
      </c>
      <c r="H142" s="172" t="n">
        <v>0</v>
      </c>
      <c r="I142" s="172" t="n">
        <v>0</v>
      </c>
    </row>
    <row r="143" customFormat="false" ht="44.25" hidden="true" customHeight="true" outlineLevel="0" collapsed="false">
      <c r="A143" s="164" t="s">
        <v>188</v>
      </c>
      <c r="B143" s="170" t="n">
        <v>680</v>
      </c>
      <c r="C143" s="167" t="s">
        <v>375</v>
      </c>
      <c r="D143" s="167" t="s">
        <v>243</v>
      </c>
      <c r="E143" s="167" t="s">
        <v>380</v>
      </c>
      <c r="F143" s="167"/>
      <c r="G143" s="172" t="n">
        <v>0</v>
      </c>
      <c r="H143" s="172" t="n">
        <v>0</v>
      </c>
      <c r="I143" s="172" t="n">
        <v>0</v>
      </c>
    </row>
    <row r="144" customFormat="false" ht="33" hidden="true" customHeight="true" outlineLevel="0" collapsed="false">
      <c r="A144" s="164" t="s">
        <v>189</v>
      </c>
      <c r="B144" s="170" t="n">
        <v>680</v>
      </c>
      <c r="C144" s="167" t="s">
        <v>375</v>
      </c>
      <c r="D144" s="167" t="s">
        <v>243</v>
      </c>
      <c r="E144" s="167" t="s">
        <v>380</v>
      </c>
      <c r="F144" s="167"/>
      <c r="G144" s="172" t="n">
        <v>0</v>
      </c>
      <c r="H144" s="172" t="n">
        <v>0</v>
      </c>
      <c r="I144" s="172" t="n">
        <v>0</v>
      </c>
    </row>
    <row r="145" customFormat="false" ht="48.75" hidden="true" customHeight="true" outlineLevel="0" collapsed="false">
      <c r="A145" s="164" t="s">
        <v>381</v>
      </c>
      <c r="B145" s="170" t="n">
        <v>680</v>
      </c>
      <c r="C145" s="167" t="s">
        <v>375</v>
      </c>
      <c r="D145" s="167" t="s">
        <v>243</v>
      </c>
      <c r="E145" s="167" t="s">
        <v>380</v>
      </c>
      <c r="F145" s="167"/>
      <c r="G145" s="172" t="n">
        <v>0</v>
      </c>
      <c r="H145" s="172" t="n">
        <v>0</v>
      </c>
      <c r="I145" s="172" t="n">
        <v>0</v>
      </c>
    </row>
    <row r="146" customFormat="false" ht="48" hidden="true" customHeight="true" outlineLevel="0" collapsed="false">
      <c r="A146" s="164" t="s">
        <v>192</v>
      </c>
      <c r="B146" s="170" t="n">
        <v>680</v>
      </c>
      <c r="C146" s="167" t="s">
        <v>375</v>
      </c>
      <c r="D146" s="167" t="s">
        <v>243</v>
      </c>
      <c r="E146" s="167" t="s">
        <v>380</v>
      </c>
      <c r="F146" s="167"/>
      <c r="G146" s="172" t="n">
        <v>0</v>
      </c>
      <c r="H146" s="172" t="n">
        <v>0</v>
      </c>
      <c r="I146" s="172" t="n">
        <v>0</v>
      </c>
    </row>
    <row r="147" customFormat="false" ht="2.25" hidden="true" customHeight="true" outlineLevel="0" collapsed="false">
      <c r="A147" s="164" t="s">
        <v>193</v>
      </c>
      <c r="B147" s="170" t="n">
        <v>680</v>
      </c>
      <c r="C147" s="167" t="s">
        <v>375</v>
      </c>
      <c r="D147" s="167" t="s">
        <v>243</v>
      </c>
      <c r="E147" s="167" t="s">
        <v>380</v>
      </c>
      <c r="F147" s="167"/>
      <c r="G147" s="172" t="n">
        <v>0</v>
      </c>
      <c r="H147" s="172" t="n">
        <v>0</v>
      </c>
      <c r="I147" s="172" t="n">
        <v>0</v>
      </c>
    </row>
    <row r="148" customFormat="false" ht="47.25" hidden="true" customHeight="true" outlineLevel="0" collapsed="false">
      <c r="A148" s="164" t="s">
        <v>275</v>
      </c>
      <c r="B148" s="170" t="n">
        <v>680</v>
      </c>
      <c r="C148" s="167" t="s">
        <v>375</v>
      </c>
      <c r="D148" s="167" t="s">
        <v>243</v>
      </c>
      <c r="E148" s="167" t="s">
        <v>380</v>
      </c>
      <c r="F148" s="167" t="s">
        <v>276</v>
      </c>
      <c r="G148" s="172" t="n">
        <f aca="false">G144+G143+G142+G141+G145+G146+G147</f>
        <v>7698.9</v>
      </c>
      <c r="H148" s="172" t="n">
        <f aca="false">H144+H143+H142+H141+H145+H146+H147</f>
        <v>0</v>
      </c>
      <c r="I148" s="172" t="n">
        <f aca="false">I144+I143+I142+I141+I145+I146+I147</f>
        <v>0</v>
      </c>
    </row>
    <row r="149" customFormat="false" ht="35.25" hidden="true" customHeight="true" outlineLevel="0" collapsed="false">
      <c r="A149" s="164" t="s">
        <v>382</v>
      </c>
      <c r="B149" s="170" t="n">
        <v>680</v>
      </c>
      <c r="C149" s="167" t="s">
        <v>375</v>
      </c>
      <c r="D149" s="167" t="s">
        <v>243</v>
      </c>
      <c r="E149" s="167" t="s">
        <v>380</v>
      </c>
      <c r="F149" s="167"/>
      <c r="G149" s="172" t="n">
        <v>0</v>
      </c>
      <c r="H149" s="172" t="n">
        <v>0</v>
      </c>
      <c r="I149" s="172" t="n">
        <v>0</v>
      </c>
    </row>
    <row r="150" customFormat="false" ht="16.5" hidden="true" customHeight="true" outlineLevel="0" collapsed="false">
      <c r="A150" s="164" t="s">
        <v>383</v>
      </c>
      <c r="B150" s="170" t="n">
        <v>680</v>
      </c>
      <c r="C150" s="167" t="s">
        <v>375</v>
      </c>
      <c r="D150" s="167" t="s">
        <v>243</v>
      </c>
      <c r="E150" s="167" t="s">
        <v>380</v>
      </c>
      <c r="F150" s="167" t="s">
        <v>384</v>
      </c>
      <c r="G150" s="172" t="n">
        <f aca="false">G149</f>
        <v>0</v>
      </c>
      <c r="H150" s="172" t="n">
        <f aca="false">H149</f>
        <v>0</v>
      </c>
      <c r="I150" s="172" t="n">
        <f aca="false">I149</f>
        <v>0</v>
      </c>
    </row>
    <row r="151" customFormat="false" ht="29.25" hidden="true" customHeight="true" outlineLevel="0" collapsed="false">
      <c r="A151" s="169" t="s">
        <v>385</v>
      </c>
      <c r="B151" s="170" t="n">
        <v>680</v>
      </c>
      <c r="C151" s="167" t="s">
        <v>375</v>
      </c>
      <c r="D151" s="167" t="s">
        <v>243</v>
      </c>
      <c r="E151" s="167" t="s">
        <v>386</v>
      </c>
      <c r="F151" s="167"/>
      <c r="G151" s="172" t="n">
        <v>0</v>
      </c>
      <c r="H151" s="172" t="n">
        <v>0</v>
      </c>
      <c r="I151" s="172" t="n">
        <v>0</v>
      </c>
    </row>
    <row r="152" customFormat="false" ht="11.25" hidden="true" customHeight="true" outlineLevel="0" collapsed="false">
      <c r="A152" s="169" t="s">
        <v>275</v>
      </c>
      <c r="B152" s="170" t="n">
        <v>680</v>
      </c>
      <c r="C152" s="167" t="s">
        <v>375</v>
      </c>
      <c r="D152" s="167" t="s">
        <v>243</v>
      </c>
      <c r="E152" s="167" t="s">
        <v>386</v>
      </c>
      <c r="F152" s="167" t="s">
        <v>276</v>
      </c>
      <c r="G152" s="172" t="n">
        <v>0</v>
      </c>
      <c r="H152" s="172" t="n">
        <v>0</v>
      </c>
      <c r="I152" s="172" t="n">
        <v>0</v>
      </c>
    </row>
    <row r="153" customFormat="false" ht="32.25" hidden="false" customHeight="true" outlineLevel="0" collapsed="false">
      <c r="A153" s="191" t="s">
        <v>387</v>
      </c>
      <c r="B153" s="149" t="n">
        <v>680</v>
      </c>
      <c r="C153" s="212" t="s">
        <v>375</v>
      </c>
      <c r="D153" s="212" t="s">
        <v>245</v>
      </c>
      <c r="E153" s="212"/>
      <c r="F153" s="212"/>
      <c r="G153" s="151" t="n">
        <f aca="false">G154+G158+G162</f>
        <v>18893.4</v>
      </c>
      <c r="H153" s="151" t="n">
        <f aca="false">H154+H158</f>
        <v>12374.6</v>
      </c>
      <c r="I153" s="151" t="n">
        <f aca="false">I154+I158</f>
        <v>12870</v>
      </c>
    </row>
    <row r="154" s="173" customFormat="true" ht="54.75" hidden="false" customHeight="false" outlineLevel="0" collapsed="false">
      <c r="A154" s="219" t="s">
        <v>388</v>
      </c>
      <c r="B154" s="220" t="n">
        <v>680</v>
      </c>
      <c r="C154" s="221" t="s">
        <v>375</v>
      </c>
      <c r="D154" s="221" t="s">
        <v>245</v>
      </c>
      <c r="E154" s="221" t="s">
        <v>389</v>
      </c>
      <c r="F154" s="221"/>
      <c r="G154" s="222" t="n">
        <f aca="false">G155</f>
        <v>11615.3</v>
      </c>
      <c r="H154" s="222" t="n">
        <f aca="false">H155</f>
        <v>12142</v>
      </c>
      <c r="I154" s="222" t="n">
        <f aca="false">I155</f>
        <v>12628.1</v>
      </c>
    </row>
    <row r="155" s="173" customFormat="true" ht="69" hidden="false" customHeight="false" outlineLevel="0" collapsed="false">
      <c r="A155" s="164" t="s">
        <v>390</v>
      </c>
      <c r="B155" s="170" t="n">
        <v>680</v>
      </c>
      <c r="C155" s="167" t="s">
        <v>375</v>
      </c>
      <c r="D155" s="167" t="s">
        <v>245</v>
      </c>
      <c r="E155" s="167" t="s">
        <v>391</v>
      </c>
      <c r="F155" s="167"/>
      <c r="G155" s="172" t="n">
        <f aca="false">G157</f>
        <v>11615.3</v>
      </c>
      <c r="H155" s="172" t="n">
        <f aca="false">H157</f>
        <v>12142</v>
      </c>
      <c r="I155" s="172" t="n">
        <f aca="false">I157</f>
        <v>12628.1</v>
      </c>
    </row>
    <row r="156" s="173" customFormat="true" ht="74.25" hidden="false" customHeight="true" outlineLevel="0" collapsed="false">
      <c r="A156" s="164" t="s">
        <v>392</v>
      </c>
      <c r="B156" s="170" t="n">
        <v>680</v>
      </c>
      <c r="C156" s="167" t="s">
        <v>375</v>
      </c>
      <c r="D156" s="167" t="s">
        <v>245</v>
      </c>
      <c r="E156" s="167" t="s">
        <v>391</v>
      </c>
      <c r="F156" s="167"/>
      <c r="G156" s="172" t="n">
        <v>11615.3</v>
      </c>
      <c r="H156" s="172" t="n">
        <v>12142</v>
      </c>
      <c r="I156" s="172" t="n">
        <v>12628.1</v>
      </c>
    </row>
    <row r="157" s="173" customFormat="true" ht="34.5" hidden="false" customHeight="true" outlineLevel="0" collapsed="false">
      <c r="A157" s="196" t="s">
        <v>280</v>
      </c>
      <c r="B157" s="170" t="n">
        <v>680</v>
      </c>
      <c r="C157" s="167" t="s">
        <v>375</v>
      </c>
      <c r="D157" s="167" t="s">
        <v>245</v>
      </c>
      <c r="E157" s="167" t="s">
        <v>391</v>
      </c>
      <c r="F157" s="167" t="s">
        <v>281</v>
      </c>
      <c r="G157" s="172" t="n">
        <f aca="false">G156</f>
        <v>11615.3</v>
      </c>
      <c r="H157" s="172" t="n">
        <f aca="false">H156</f>
        <v>12142</v>
      </c>
      <c r="I157" s="172" t="n">
        <f aca="false">I156</f>
        <v>12628.1</v>
      </c>
    </row>
    <row r="158" s="173" customFormat="true" ht="41.25" hidden="false" customHeight="false" outlineLevel="0" collapsed="false">
      <c r="A158" s="224" t="s">
        <v>393</v>
      </c>
      <c r="B158" s="225" t="n">
        <v>680</v>
      </c>
      <c r="C158" s="226" t="s">
        <v>375</v>
      </c>
      <c r="D158" s="226" t="s">
        <v>245</v>
      </c>
      <c r="E158" s="226" t="s">
        <v>394</v>
      </c>
      <c r="F158" s="226"/>
      <c r="G158" s="227" t="n">
        <f aca="false">G159</f>
        <v>233.3</v>
      </c>
      <c r="H158" s="227" t="n">
        <f aca="false">H159</f>
        <v>232.6</v>
      </c>
      <c r="I158" s="227" t="n">
        <f aca="false">I159</f>
        <v>241.9</v>
      </c>
    </row>
    <row r="159" s="173" customFormat="true" ht="54.75" hidden="false" customHeight="false" outlineLevel="0" collapsed="false">
      <c r="A159" s="169" t="s">
        <v>395</v>
      </c>
      <c r="B159" s="165" t="n">
        <v>680</v>
      </c>
      <c r="C159" s="166" t="s">
        <v>375</v>
      </c>
      <c r="D159" s="166" t="s">
        <v>245</v>
      </c>
      <c r="E159" s="166" t="s">
        <v>396</v>
      </c>
      <c r="F159" s="166"/>
      <c r="G159" s="168" t="n">
        <f aca="false">G160</f>
        <v>233.3</v>
      </c>
      <c r="H159" s="168" t="n">
        <f aca="false">H160</f>
        <v>232.6</v>
      </c>
      <c r="I159" s="168" t="n">
        <f aca="false">I160</f>
        <v>241.9</v>
      </c>
    </row>
    <row r="160" s="173" customFormat="true" ht="69" hidden="false" customHeight="false" outlineLevel="0" collapsed="false">
      <c r="A160" s="276" t="s">
        <v>184</v>
      </c>
      <c r="B160" s="258" t="n">
        <v>680</v>
      </c>
      <c r="C160" s="171" t="s">
        <v>375</v>
      </c>
      <c r="D160" s="171" t="s">
        <v>245</v>
      </c>
      <c r="E160" s="171" t="s">
        <v>396</v>
      </c>
      <c r="F160" s="171"/>
      <c r="G160" s="259" t="n">
        <v>233.3</v>
      </c>
      <c r="H160" s="259" t="n">
        <v>232.6</v>
      </c>
      <c r="I160" s="259" t="n">
        <v>241.9</v>
      </c>
    </row>
    <row r="161" s="173" customFormat="true" ht="27" hidden="false" customHeight="false" outlineLevel="0" collapsed="false">
      <c r="A161" s="169" t="s">
        <v>275</v>
      </c>
      <c r="B161" s="165" t="n">
        <v>680</v>
      </c>
      <c r="C161" s="166" t="s">
        <v>375</v>
      </c>
      <c r="D161" s="166" t="s">
        <v>245</v>
      </c>
      <c r="E161" s="171" t="s">
        <v>396</v>
      </c>
      <c r="F161" s="166" t="s">
        <v>276</v>
      </c>
      <c r="G161" s="168" t="n">
        <f aca="false">G160</f>
        <v>233.3</v>
      </c>
      <c r="H161" s="168" t="n">
        <f aca="false">H160</f>
        <v>232.6</v>
      </c>
      <c r="I161" s="168" t="n">
        <f aca="false">I160</f>
        <v>241.9</v>
      </c>
    </row>
    <row r="162" s="173" customFormat="true" ht="36" hidden="false" customHeight="true" outlineLevel="0" collapsed="false">
      <c r="A162" s="281" t="s">
        <v>397</v>
      </c>
      <c r="B162" s="282" t="n">
        <v>680</v>
      </c>
      <c r="C162" s="283" t="s">
        <v>375</v>
      </c>
      <c r="D162" s="283" t="s">
        <v>245</v>
      </c>
      <c r="E162" s="285" t="s">
        <v>389</v>
      </c>
      <c r="F162" s="283"/>
      <c r="G162" s="286" t="n">
        <f aca="false">G163+G164</f>
        <v>7044.8</v>
      </c>
      <c r="H162" s="168" t="n">
        <f aca="false">H161</f>
        <v>232.6</v>
      </c>
      <c r="I162" s="168" t="n">
        <f aca="false">I161</f>
        <v>241.9</v>
      </c>
    </row>
    <row r="163" s="173" customFormat="true" ht="41.25" hidden="false" customHeight="false" outlineLevel="0" collapsed="false">
      <c r="A163" s="169" t="s">
        <v>398</v>
      </c>
      <c r="B163" s="165" t="n">
        <v>680</v>
      </c>
      <c r="C163" s="166" t="s">
        <v>375</v>
      </c>
      <c r="D163" s="166" t="s">
        <v>245</v>
      </c>
      <c r="E163" s="171" t="s">
        <v>391</v>
      </c>
      <c r="F163" s="166"/>
      <c r="G163" s="168" t="n">
        <v>1892.2</v>
      </c>
      <c r="H163" s="168" t="n">
        <f aca="false">H162</f>
        <v>232.6</v>
      </c>
      <c r="I163" s="168" t="n">
        <f aca="false">I162</f>
        <v>241.9</v>
      </c>
    </row>
    <row r="164" s="173" customFormat="true" ht="41.25" hidden="false" customHeight="false" outlineLevel="0" collapsed="false">
      <c r="A164" s="169" t="s">
        <v>179</v>
      </c>
      <c r="B164" s="165" t="n">
        <v>680</v>
      </c>
      <c r="C164" s="166" t="s">
        <v>375</v>
      </c>
      <c r="D164" s="166" t="s">
        <v>245</v>
      </c>
      <c r="E164" s="171" t="s">
        <v>391</v>
      </c>
      <c r="F164" s="166"/>
      <c r="G164" s="168" t="n">
        <v>5152.6</v>
      </c>
      <c r="H164" s="168" t="n">
        <f aca="false">H163</f>
        <v>232.6</v>
      </c>
      <c r="I164" s="168" t="n">
        <f aca="false">I163</f>
        <v>241.9</v>
      </c>
    </row>
    <row r="165" customFormat="false" ht="13.5" hidden="false" customHeight="false" outlineLevel="0" collapsed="false">
      <c r="A165" s="152" t="s">
        <v>399</v>
      </c>
      <c r="B165" s="155" t="n">
        <v>680</v>
      </c>
      <c r="C165" s="287" t="s">
        <v>375</v>
      </c>
      <c r="D165" s="287" t="s">
        <v>258</v>
      </c>
      <c r="E165" s="287"/>
      <c r="F165" s="287"/>
      <c r="G165" s="154" t="n">
        <f aca="false">G166+G173</f>
        <v>7215.4</v>
      </c>
      <c r="H165" s="154" t="e">
        <f aca="false">H166+H173</f>
        <v>#REF!</v>
      </c>
      <c r="I165" s="154" t="e">
        <f aca="false">I166+I173</f>
        <v>#REF!</v>
      </c>
    </row>
    <row r="166" customFormat="false" ht="54.75" hidden="false" customHeight="false" outlineLevel="0" collapsed="false">
      <c r="A166" s="224" t="s">
        <v>388</v>
      </c>
      <c r="B166" s="225" t="n">
        <v>680</v>
      </c>
      <c r="C166" s="226" t="s">
        <v>375</v>
      </c>
      <c r="D166" s="226" t="s">
        <v>258</v>
      </c>
      <c r="E166" s="226" t="s">
        <v>389</v>
      </c>
      <c r="F166" s="226"/>
      <c r="G166" s="227" t="n">
        <f aca="false">G167+G176</f>
        <v>7215.4</v>
      </c>
      <c r="H166" s="227" t="e">
        <f aca="false">H167</f>
        <v>#REF!</v>
      </c>
      <c r="I166" s="227" t="e">
        <f aca="false">I167</f>
        <v>#REF!</v>
      </c>
    </row>
    <row r="167" customFormat="false" ht="69" hidden="false" customHeight="false" outlineLevel="0" collapsed="false">
      <c r="A167" s="164" t="s">
        <v>390</v>
      </c>
      <c r="B167" s="288" t="n">
        <v>680</v>
      </c>
      <c r="C167" s="211" t="s">
        <v>375</v>
      </c>
      <c r="D167" s="211" t="s">
        <v>258</v>
      </c>
      <c r="E167" s="211" t="s">
        <v>391</v>
      </c>
      <c r="F167" s="211"/>
      <c r="G167" s="289" t="n">
        <f aca="false">G168+G169+G172</f>
        <v>4871.6</v>
      </c>
      <c r="H167" s="289" t="e">
        <f aca="false">H171</f>
        <v>#REF!</v>
      </c>
      <c r="I167" s="289" t="e">
        <f aca="false">I171</f>
        <v>#REF!</v>
      </c>
    </row>
    <row r="168" customFormat="false" ht="20.25" hidden="false" customHeight="true" outlineLevel="0" collapsed="false">
      <c r="A168" s="290" t="s">
        <v>176</v>
      </c>
      <c r="B168" s="288" t="n">
        <v>680</v>
      </c>
      <c r="C168" s="211" t="s">
        <v>375</v>
      </c>
      <c r="D168" s="211" t="s">
        <v>258</v>
      </c>
      <c r="E168" s="211" t="s">
        <v>391</v>
      </c>
      <c r="F168" s="211"/>
      <c r="G168" s="289" t="n">
        <v>4400.8</v>
      </c>
      <c r="H168" s="289" t="n">
        <v>4131.9</v>
      </c>
      <c r="I168" s="289" t="n">
        <v>4297.2</v>
      </c>
    </row>
    <row r="169" customFormat="false" ht="30.75" hidden="false" customHeight="true" outlineLevel="0" collapsed="false">
      <c r="A169" s="290" t="s">
        <v>175</v>
      </c>
      <c r="B169" s="288" t="n">
        <v>680</v>
      </c>
      <c r="C169" s="211" t="s">
        <v>375</v>
      </c>
      <c r="D169" s="211" t="s">
        <v>258</v>
      </c>
      <c r="E169" s="211" t="s">
        <v>391</v>
      </c>
      <c r="F169" s="211"/>
      <c r="G169" s="289" t="n">
        <v>380.8</v>
      </c>
      <c r="H169" s="289" t="n">
        <v>455.3</v>
      </c>
      <c r="I169" s="289" t="n">
        <v>473.5</v>
      </c>
    </row>
    <row r="170" s="291" customFormat="true" ht="27" hidden="true" customHeight="false" outlineLevel="0" collapsed="false">
      <c r="A170" s="290" t="s">
        <v>400</v>
      </c>
      <c r="B170" s="211" t="s">
        <v>401</v>
      </c>
      <c r="C170" s="211" t="s">
        <v>375</v>
      </c>
      <c r="D170" s="211" t="s">
        <v>258</v>
      </c>
      <c r="E170" s="211" t="s">
        <v>391</v>
      </c>
      <c r="F170" s="211"/>
      <c r="G170" s="289"/>
      <c r="H170" s="289"/>
      <c r="I170" s="289"/>
    </row>
    <row r="171" customFormat="false" ht="49.5" hidden="true" customHeight="true" outlineLevel="0" collapsed="false">
      <c r="A171" s="169" t="s">
        <v>275</v>
      </c>
      <c r="B171" s="165" t="n">
        <v>680</v>
      </c>
      <c r="C171" s="166" t="s">
        <v>375</v>
      </c>
      <c r="D171" s="166" t="s">
        <v>258</v>
      </c>
      <c r="E171" s="211" t="s">
        <v>391</v>
      </c>
      <c r="F171" s="166" t="s">
        <v>276</v>
      </c>
      <c r="G171" s="168"/>
      <c r="H171" s="168" t="e">
        <f aca="false">#REF!+H168+#REF!+H170</f>
        <v>#REF!</v>
      </c>
      <c r="I171" s="168" t="e">
        <f aca="false">#REF!+I168+#REF!+I170</f>
        <v>#REF!</v>
      </c>
    </row>
    <row r="172" customFormat="false" ht="24.75" hidden="false" customHeight="true" outlineLevel="0" collapsed="false">
      <c r="A172" s="292" t="s">
        <v>402</v>
      </c>
      <c r="B172" s="293" t="n">
        <v>680</v>
      </c>
      <c r="C172" s="294" t="s">
        <v>375</v>
      </c>
      <c r="D172" s="294" t="s">
        <v>258</v>
      </c>
      <c r="E172" s="295" t="s">
        <v>391</v>
      </c>
      <c r="F172" s="294"/>
      <c r="G172" s="296" t="n">
        <v>90</v>
      </c>
      <c r="H172" s="168"/>
      <c r="I172" s="168"/>
    </row>
    <row r="173" customFormat="false" ht="24" hidden="true" customHeight="true" outlineLevel="0" collapsed="false">
      <c r="A173" s="224" t="s">
        <v>252</v>
      </c>
      <c r="B173" s="225" t="n">
        <v>680</v>
      </c>
      <c r="C173" s="226" t="s">
        <v>375</v>
      </c>
      <c r="D173" s="226" t="s">
        <v>258</v>
      </c>
      <c r="E173" s="253" t="s">
        <v>253</v>
      </c>
      <c r="F173" s="226"/>
      <c r="G173" s="227" t="n">
        <f aca="false">G174</f>
        <v>0</v>
      </c>
      <c r="H173" s="227" t="n">
        <f aca="false">H174</f>
        <v>1442.9</v>
      </c>
      <c r="I173" s="227" t="n">
        <f aca="false">I174</f>
        <v>1526.2</v>
      </c>
      <c r="J173" s="0" t="s">
        <v>403</v>
      </c>
    </row>
    <row r="174" customFormat="false" ht="27" hidden="true" customHeight="true" outlineLevel="0" collapsed="false">
      <c r="A174" s="169" t="s">
        <v>404</v>
      </c>
      <c r="B174" s="165" t="n">
        <v>680</v>
      </c>
      <c r="C174" s="166" t="s">
        <v>375</v>
      </c>
      <c r="D174" s="166" t="s">
        <v>258</v>
      </c>
      <c r="E174" s="211" t="s">
        <v>405</v>
      </c>
      <c r="F174" s="166"/>
      <c r="G174" s="168" t="n">
        <v>0</v>
      </c>
      <c r="H174" s="168" t="n">
        <f aca="false">1412.6+30.3</f>
        <v>1442.9</v>
      </c>
      <c r="I174" s="168" t="n">
        <f aca="false">1495.9+30.3</f>
        <v>1526.2</v>
      </c>
    </row>
    <row r="175" customFormat="false" ht="33" hidden="true" customHeight="true" outlineLevel="0" collapsed="false">
      <c r="A175" s="169" t="s">
        <v>275</v>
      </c>
      <c r="B175" s="165" t="n">
        <v>680</v>
      </c>
      <c r="C175" s="166" t="s">
        <v>375</v>
      </c>
      <c r="D175" s="166" t="s">
        <v>258</v>
      </c>
      <c r="E175" s="211" t="s">
        <v>405</v>
      </c>
      <c r="F175" s="166" t="s">
        <v>276</v>
      </c>
      <c r="G175" s="168" t="n">
        <v>0</v>
      </c>
      <c r="H175" s="168" t="n">
        <f aca="false">H174</f>
        <v>1442.9</v>
      </c>
      <c r="I175" s="168" t="n">
        <f aca="false">I174</f>
        <v>1526.2</v>
      </c>
    </row>
    <row r="176" customFormat="false" ht="20.25" hidden="false" customHeight="true" outlineLevel="0" collapsed="false">
      <c r="A176" s="191" t="s">
        <v>181</v>
      </c>
      <c r="B176" s="297" t="n">
        <v>680</v>
      </c>
      <c r="C176" s="298" t="s">
        <v>375</v>
      </c>
      <c r="D176" s="298" t="s">
        <v>258</v>
      </c>
      <c r="E176" s="299" t="s">
        <v>391</v>
      </c>
      <c r="F176" s="298"/>
      <c r="G176" s="300" t="n">
        <v>2343.8</v>
      </c>
      <c r="H176" s="168"/>
      <c r="I176" s="168"/>
    </row>
    <row r="177" customFormat="false" ht="60.75" hidden="false" customHeight="true" outlineLevel="0" collapsed="false">
      <c r="A177" s="169" t="s">
        <v>182</v>
      </c>
      <c r="B177" s="293" t="n">
        <v>680</v>
      </c>
      <c r="C177" s="294" t="s">
        <v>375</v>
      </c>
      <c r="D177" s="294" t="s">
        <v>258</v>
      </c>
      <c r="E177" s="295" t="s">
        <v>391</v>
      </c>
      <c r="F177" s="294"/>
      <c r="G177" s="296" t="n">
        <v>2343.8</v>
      </c>
      <c r="H177" s="168"/>
      <c r="I177" s="168"/>
    </row>
    <row r="178" customFormat="false" ht="27" hidden="false" customHeight="false" outlineLevel="0" collapsed="false">
      <c r="A178" s="301" t="s">
        <v>406</v>
      </c>
      <c r="B178" s="302" t="n">
        <v>680</v>
      </c>
      <c r="C178" s="303" t="s">
        <v>375</v>
      </c>
      <c r="D178" s="303" t="s">
        <v>375</v>
      </c>
      <c r="E178" s="303"/>
      <c r="F178" s="303"/>
      <c r="G178" s="304" t="n">
        <f aca="false">G179</f>
        <v>299.7</v>
      </c>
      <c r="H178" s="304" t="n">
        <f aca="false">H179</f>
        <v>298.8</v>
      </c>
      <c r="I178" s="304" t="n">
        <f aca="false">I179</f>
        <v>310.8</v>
      </c>
    </row>
    <row r="179" customFormat="false" ht="13.5" hidden="false" customHeight="false" outlineLevel="0" collapsed="false">
      <c r="A179" s="169" t="s">
        <v>252</v>
      </c>
      <c r="B179" s="170" t="n">
        <v>680</v>
      </c>
      <c r="C179" s="167" t="s">
        <v>375</v>
      </c>
      <c r="D179" s="167" t="s">
        <v>375</v>
      </c>
      <c r="E179" s="167" t="s">
        <v>253</v>
      </c>
      <c r="F179" s="167"/>
      <c r="G179" s="172" t="n">
        <f aca="false">G180</f>
        <v>299.7</v>
      </c>
      <c r="H179" s="172" t="n">
        <f aca="false">H180</f>
        <v>298.8</v>
      </c>
      <c r="I179" s="172" t="n">
        <f aca="false">I180</f>
        <v>310.8</v>
      </c>
    </row>
    <row r="180" customFormat="false" ht="30.75" hidden="false" customHeight="false" outlineLevel="0" collapsed="false">
      <c r="A180" s="305" t="s">
        <v>407</v>
      </c>
      <c r="B180" s="170" t="n">
        <v>680</v>
      </c>
      <c r="C180" s="167" t="s">
        <v>375</v>
      </c>
      <c r="D180" s="167" t="s">
        <v>375</v>
      </c>
      <c r="E180" s="167" t="s">
        <v>408</v>
      </c>
      <c r="F180" s="167"/>
      <c r="G180" s="172" t="n">
        <f aca="false">G182</f>
        <v>299.7</v>
      </c>
      <c r="H180" s="172" t="n">
        <f aca="false">H182</f>
        <v>298.8</v>
      </c>
      <c r="I180" s="172" t="n">
        <f aca="false">I182</f>
        <v>310.8</v>
      </c>
    </row>
    <row r="181" customFormat="false" ht="13.5" hidden="true" customHeight="false" outlineLevel="0" collapsed="false">
      <c r="A181" s="169"/>
      <c r="B181" s="170"/>
      <c r="C181" s="167"/>
      <c r="D181" s="167"/>
      <c r="E181" s="167"/>
      <c r="F181" s="167"/>
      <c r="G181" s="172"/>
      <c r="H181" s="172" t="n">
        <v>298.8</v>
      </c>
      <c r="I181" s="172" t="n">
        <v>310.8</v>
      </c>
    </row>
    <row r="182" customFormat="false" ht="13.5" hidden="false" customHeight="false" outlineLevel="0" collapsed="false">
      <c r="A182" s="196" t="s">
        <v>280</v>
      </c>
      <c r="B182" s="165" t="n">
        <v>680</v>
      </c>
      <c r="C182" s="166" t="s">
        <v>375</v>
      </c>
      <c r="D182" s="166" t="s">
        <v>375</v>
      </c>
      <c r="E182" s="166" t="s">
        <v>408</v>
      </c>
      <c r="F182" s="166" t="s">
        <v>281</v>
      </c>
      <c r="G182" s="168" t="n">
        <v>299.7</v>
      </c>
      <c r="H182" s="168" t="n">
        <f aca="false">H181</f>
        <v>298.8</v>
      </c>
      <c r="I182" s="168" t="n">
        <f aca="false">I181</f>
        <v>310.8</v>
      </c>
    </row>
    <row r="183" customFormat="false" ht="13.5" hidden="false" customHeight="false" outlineLevel="0" collapsed="false">
      <c r="A183" s="260" t="s">
        <v>409</v>
      </c>
      <c r="B183" s="261" t="n">
        <v>680</v>
      </c>
      <c r="C183" s="262" t="n">
        <v>10</v>
      </c>
      <c r="D183" s="262"/>
      <c r="E183" s="262"/>
      <c r="F183" s="262"/>
      <c r="G183" s="263" t="n">
        <f aca="false">G184+G191+G198</f>
        <v>2128.6</v>
      </c>
      <c r="H183" s="263" t="n">
        <f aca="false">H184+H191+H198</f>
        <v>2498.8</v>
      </c>
      <c r="I183" s="263" t="n">
        <f aca="false">I184+I191+I198</f>
        <v>2090.8</v>
      </c>
    </row>
    <row r="184" customFormat="false" ht="13.5" hidden="false" customHeight="false" outlineLevel="0" collapsed="false">
      <c r="A184" s="306" t="s">
        <v>410</v>
      </c>
      <c r="B184" s="307" t="n">
        <v>680</v>
      </c>
      <c r="C184" s="308" t="n">
        <v>10</v>
      </c>
      <c r="D184" s="308" t="s">
        <v>243</v>
      </c>
      <c r="E184" s="308"/>
      <c r="F184" s="308"/>
      <c r="G184" s="309" t="n">
        <f aca="false">G185</f>
        <v>1720.6</v>
      </c>
      <c r="H184" s="309" t="n">
        <f aca="false">H185</f>
        <v>2090.8</v>
      </c>
      <c r="I184" s="309" t="n">
        <f aca="false">I185</f>
        <v>2090.8</v>
      </c>
    </row>
    <row r="185" customFormat="false" ht="43.5" hidden="false" customHeight="true" outlineLevel="0" collapsed="false">
      <c r="A185" s="164" t="s">
        <v>411</v>
      </c>
      <c r="B185" s="170" t="n">
        <v>680</v>
      </c>
      <c r="C185" s="167" t="s">
        <v>349</v>
      </c>
      <c r="D185" s="167" t="s">
        <v>243</v>
      </c>
      <c r="E185" s="167" t="s">
        <v>271</v>
      </c>
      <c r="F185" s="167"/>
      <c r="G185" s="172" t="n">
        <f aca="false">G186</f>
        <v>1720.6</v>
      </c>
      <c r="H185" s="172" t="n">
        <f aca="false">H186</f>
        <v>2090.8</v>
      </c>
      <c r="I185" s="172" t="n">
        <f aca="false">I186</f>
        <v>2090.8</v>
      </c>
    </row>
    <row r="186" customFormat="false" ht="39.75" hidden="false" customHeight="true" outlineLevel="0" collapsed="false">
      <c r="A186" s="164" t="s">
        <v>272</v>
      </c>
      <c r="B186" s="165" t="n">
        <v>680</v>
      </c>
      <c r="C186" s="166" t="n">
        <v>10</v>
      </c>
      <c r="D186" s="166" t="s">
        <v>243</v>
      </c>
      <c r="E186" s="167" t="s">
        <v>271</v>
      </c>
      <c r="F186" s="166"/>
      <c r="G186" s="168" t="n">
        <f aca="false">G187</f>
        <v>1720.6</v>
      </c>
      <c r="H186" s="168" t="n">
        <f aca="false">H187</f>
        <v>2090.8</v>
      </c>
      <c r="I186" s="168" t="n">
        <f aca="false">I187</f>
        <v>2090.8</v>
      </c>
    </row>
    <row r="187" customFormat="false" ht="41.25" hidden="false" customHeight="false" outlineLevel="0" collapsed="false">
      <c r="A187" s="169" t="s">
        <v>273</v>
      </c>
      <c r="B187" s="165" t="n">
        <v>680</v>
      </c>
      <c r="C187" s="166" t="s">
        <v>349</v>
      </c>
      <c r="D187" s="166" t="s">
        <v>243</v>
      </c>
      <c r="E187" s="167" t="s">
        <v>271</v>
      </c>
      <c r="F187" s="166"/>
      <c r="G187" s="168" t="n">
        <f aca="false">G190</f>
        <v>1720.6</v>
      </c>
      <c r="H187" s="168" t="n">
        <f aca="false">H190</f>
        <v>2090.8</v>
      </c>
      <c r="I187" s="168" t="n">
        <f aca="false">I190</f>
        <v>2090.8</v>
      </c>
    </row>
    <row r="188" customFormat="false" ht="34.5" hidden="false" customHeight="true" outlineLevel="0" collapsed="false">
      <c r="A188" s="164" t="s">
        <v>157</v>
      </c>
      <c r="B188" s="165" t="n">
        <v>680</v>
      </c>
      <c r="C188" s="166" t="s">
        <v>349</v>
      </c>
      <c r="D188" s="166" t="s">
        <v>243</v>
      </c>
      <c r="E188" s="167" t="s">
        <v>412</v>
      </c>
      <c r="F188" s="166"/>
      <c r="G188" s="168" t="n">
        <v>485.2</v>
      </c>
      <c r="H188" s="168" t="n">
        <v>2090.8</v>
      </c>
      <c r="I188" s="168" t="n">
        <v>2090.8</v>
      </c>
    </row>
    <row r="189" customFormat="false" ht="35.25" hidden="false" customHeight="true" outlineLevel="0" collapsed="false">
      <c r="A189" s="164" t="s">
        <v>158</v>
      </c>
      <c r="B189" s="165" t="n">
        <v>680</v>
      </c>
      <c r="C189" s="166" t="s">
        <v>349</v>
      </c>
      <c r="D189" s="166" t="s">
        <v>243</v>
      </c>
      <c r="E189" s="167" t="s">
        <v>413</v>
      </c>
      <c r="F189" s="166"/>
      <c r="G189" s="168" t="n">
        <v>1235.4</v>
      </c>
      <c r="H189" s="168" t="n">
        <v>2090.8</v>
      </c>
      <c r="I189" s="168" t="n">
        <v>2090.8</v>
      </c>
    </row>
    <row r="190" customFormat="false" ht="21.75" hidden="false" customHeight="true" outlineLevel="0" collapsed="false">
      <c r="A190" s="169" t="s">
        <v>373</v>
      </c>
      <c r="B190" s="165" t="n">
        <v>680</v>
      </c>
      <c r="C190" s="166" t="s">
        <v>349</v>
      </c>
      <c r="D190" s="166" t="s">
        <v>243</v>
      </c>
      <c r="E190" s="167" t="s">
        <v>271</v>
      </c>
      <c r="F190" s="166" t="s">
        <v>414</v>
      </c>
      <c r="G190" s="168" t="n">
        <f aca="false">G188+G189</f>
        <v>1720.6</v>
      </c>
      <c r="H190" s="168" t="n">
        <f aca="false">H188</f>
        <v>2090.8</v>
      </c>
      <c r="I190" s="168" t="n">
        <f aca="false">I188</f>
        <v>2090.8</v>
      </c>
    </row>
    <row r="191" customFormat="false" ht="30" hidden="false" customHeight="true" outlineLevel="0" collapsed="false">
      <c r="A191" s="277" t="s">
        <v>415</v>
      </c>
      <c r="B191" s="278" t="n">
        <v>680</v>
      </c>
      <c r="C191" s="279" t="s">
        <v>349</v>
      </c>
      <c r="D191" s="279" t="s">
        <v>258</v>
      </c>
      <c r="E191" s="279"/>
      <c r="F191" s="279"/>
      <c r="G191" s="280" t="n">
        <f aca="false">G192+G195</f>
        <v>408</v>
      </c>
      <c r="H191" s="280" t="n">
        <f aca="false">H192+H195</f>
        <v>408</v>
      </c>
      <c r="I191" s="280" t="n">
        <f aca="false">I192+I195</f>
        <v>0</v>
      </c>
    </row>
    <row r="192" customFormat="false" ht="0.75" hidden="true" customHeight="true" outlineLevel="0" collapsed="false">
      <c r="A192" s="219" t="s">
        <v>353</v>
      </c>
      <c r="B192" s="220" t="n">
        <v>680</v>
      </c>
      <c r="C192" s="221" t="s">
        <v>349</v>
      </c>
      <c r="D192" s="221" t="s">
        <v>258</v>
      </c>
      <c r="E192" s="310" t="s">
        <v>416</v>
      </c>
      <c r="F192" s="221"/>
      <c r="G192" s="222" t="n">
        <f aca="false">G193</f>
        <v>0</v>
      </c>
      <c r="H192" s="222" t="n">
        <f aca="false">H193</f>
        <v>0</v>
      </c>
      <c r="I192" s="222" t="n">
        <f aca="false">I193</f>
        <v>0</v>
      </c>
    </row>
    <row r="193" customFormat="false" ht="34.5" hidden="true" customHeight="true" outlineLevel="0" collapsed="false">
      <c r="A193" s="169" t="s">
        <v>417</v>
      </c>
      <c r="B193" s="165" t="n">
        <v>680</v>
      </c>
      <c r="C193" s="166" t="s">
        <v>349</v>
      </c>
      <c r="D193" s="166" t="s">
        <v>258</v>
      </c>
      <c r="E193" s="211" t="s">
        <v>418</v>
      </c>
      <c r="F193" s="311"/>
      <c r="G193" s="168"/>
      <c r="H193" s="168"/>
      <c r="I193" s="168"/>
    </row>
    <row r="194" customFormat="false" ht="29.25" hidden="true" customHeight="true" outlineLevel="0" collapsed="false">
      <c r="A194" s="169" t="s">
        <v>275</v>
      </c>
      <c r="B194" s="165" t="n">
        <v>680</v>
      </c>
      <c r="C194" s="166" t="s">
        <v>349</v>
      </c>
      <c r="D194" s="166" t="s">
        <v>258</v>
      </c>
      <c r="E194" s="211" t="s">
        <v>418</v>
      </c>
      <c r="F194" s="312" t="n">
        <v>200</v>
      </c>
      <c r="G194" s="168" t="n">
        <f aca="false">G193</f>
        <v>0</v>
      </c>
      <c r="H194" s="168" t="n">
        <f aca="false">H193</f>
        <v>0</v>
      </c>
      <c r="I194" s="168" t="n">
        <f aca="false">I193</f>
        <v>0</v>
      </c>
    </row>
    <row r="195" customFormat="false" ht="30" hidden="false" customHeight="true" outlineLevel="0" collapsed="false">
      <c r="A195" s="224" t="s">
        <v>325</v>
      </c>
      <c r="B195" s="225" t="n">
        <v>680</v>
      </c>
      <c r="C195" s="226" t="s">
        <v>349</v>
      </c>
      <c r="D195" s="226" t="s">
        <v>258</v>
      </c>
      <c r="E195" s="226" t="s">
        <v>326</v>
      </c>
      <c r="F195" s="226"/>
      <c r="G195" s="227" t="n">
        <f aca="false">G196</f>
        <v>408</v>
      </c>
      <c r="H195" s="227" t="n">
        <f aca="false">H196</f>
        <v>408</v>
      </c>
      <c r="I195" s="227" t="n">
        <f aca="false">I196</f>
        <v>0</v>
      </c>
    </row>
    <row r="196" customFormat="false" ht="69.75" hidden="false" customHeight="true" outlineLevel="0" collapsed="false">
      <c r="A196" s="313" t="s">
        <v>419</v>
      </c>
      <c r="B196" s="170" t="n">
        <v>680</v>
      </c>
      <c r="C196" s="167" t="s">
        <v>349</v>
      </c>
      <c r="D196" s="167" t="s">
        <v>258</v>
      </c>
      <c r="E196" s="167" t="s">
        <v>420</v>
      </c>
      <c r="F196" s="167"/>
      <c r="G196" s="172" t="n">
        <f aca="false">G197</f>
        <v>408</v>
      </c>
      <c r="H196" s="172" t="n">
        <f aca="false">H197</f>
        <v>408</v>
      </c>
      <c r="I196" s="172" t="n">
        <f aca="false">I197</f>
        <v>0</v>
      </c>
    </row>
    <row r="197" customFormat="false" ht="21" hidden="false" customHeight="true" outlineLevel="0" collapsed="false">
      <c r="A197" s="314" t="s">
        <v>373</v>
      </c>
      <c r="B197" s="170" t="n">
        <v>680</v>
      </c>
      <c r="C197" s="167" t="s">
        <v>349</v>
      </c>
      <c r="D197" s="167" t="s">
        <v>258</v>
      </c>
      <c r="E197" s="167" t="s">
        <v>420</v>
      </c>
      <c r="F197" s="167" t="s">
        <v>414</v>
      </c>
      <c r="G197" s="168" t="n">
        <v>408</v>
      </c>
      <c r="H197" s="168" t="n">
        <v>408</v>
      </c>
      <c r="I197" s="168" t="n">
        <v>0</v>
      </c>
    </row>
    <row r="198" customFormat="false" ht="25.5" hidden="true" customHeight="true" outlineLevel="0" collapsed="false">
      <c r="A198" s="301" t="s">
        <v>421</v>
      </c>
      <c r="B198" s="302" t="n">
        <v>680</v>
      </c>
      <c r="C198" s="303" t="s">
        <v>349</v>
      </c>
      <c r="D198" s="303" t="s">
        <v>283</v>
      </c>
      <c r="E198" s="303"/>
      <c r="F198" s="303"/>
      <c r="G198" s="304" t="n">
        <v>0</v>
      </c>
      <c r="H198" s="304" t="n">
        <f aca="false">H199</f>
        <v>0</v>
      </c>
      <c r="I198" s="304" t="n">
        <f aca="false">I199</f>
        <v>0</v>
      </c>
    </row>
    <row r="199" customFormat="false" ht="21.75" hidden="true" customHeight="true" outlineLevel="0" collapsed="false">
      <c r="A199" s="169" t="s">
        <v>252</v>
      </c>
      <c r="B199" s="165" t="n">
        <v>680</v>
      </c>
      <c r="C199" s="166" t="s">
        <v>349</v>
      </c>
      <c r="D199" s="166" t="s">
        <v>283</v>
      </c>
      <c r="E199" s="166" t="s">
        <v>253</v>
      </c>
      <c r="F199" s="166"/>
      <c r="G199" s="168" t="n">
        <f aca="false">G200+G202</f>
        <v>0</v>
      </c>
      <c r="H199" s="168" t="n">
        <f aca="false">H200+H202</f>
        <v>0</v>
      </c>
      <c r="I199" s="168" t="n">
        <f aca="false">I200+I202</f>
        <v>0</v>
      </c>
    </row>
    <row r="200" customFormat="false" ht="69" hidden="true" customHeight="true" outlineLevel="0" collapsed="false">
      <c r="A200" s="315" t="s">
        <v>120</v>
      </c>
      <c r="B200" s="316" t="n">
        <v>680</v>
      </c>
      <c r="C200" s="317" t="s">
        <v>349</v>
      </c>
      <c r="D200" s="317" t="s">
        <v>283</v>
      </c>
      <c r="E200" s="317" t="s">
        <v>422</v>
      </c>
      <c r="F200" s="317"/>
      <c r="G200" s="318" t="n">
        <v>0</v>
      </c>
      <c r="H200" s="168"/>
      <c r="I200" s="168"/>
    </row>
    <row r="201" customFormat="false" ht="36" hidden="true" customHeight="true" outlineLevel="0" collapsed="false">
      <c r="A201" s="315" t="s">
        <v>275</v>
      </c>
      <c r="B201" s="316" t="n">
        <v>680</v>
      </c>
      <c r="C201" s="317" t="s">
        <v>349</v>
      </c>
      <c r="D201" s="317" t="s">
        <v>283</v>
      </c>
      <c r="E201" s="317" t="s">
        <v>422</v>
      </c>
      <c r="F201" s="317" t="s">
        <v>276</v>
      </c>
      <c r="G201" s="318"/>
      <c r="H201" s="168"/>
      <c r="I201" s="168"/>
    </row>
    <row r="202" customFormat="false" ht="79.5" hidden="true" customHeight="true" outlineLevel="0" collapsed="false">
      <c r="A202" s="169" t="s">
        <v>423</v>
      </c>
      <c r="B202" s="165" t="n">
        <v>680</v>
      </c>
      <c r="C202" s="166" t="s">
        <v>349</v>
      </c>
      <c r="D202" s="166" t="s">
        <v>283</v>
      </c>
      <c r="E202" s="166" t="s">
        <v>424</v>
      </c>
      <c r="F202" s="166"/>
      <c r="G202" s="319"/>
      <c r="H202" s="319"/>
      <c r="I202" s="319"/>
    </row>
    <row r="203" customFormat="false" ht="27" hidden="true" customHeight="true" outlineLevel="0" collapsed="false">
      <c r="A203" s="169" t="s">
        <v>275</v>
      </c>
      <c r="B203" s="165" t="n">
        <v>680</v>
      </c>
      <c r="C203" s="166" t="s">
        <v>349</v>
      </c>
      <c r="D203" s="166" t="s">
        <v>283</v>
      </c>
      <c r="E203" s="166" t="s">
        <v>424</v>
      </c>
      <c r="F203" s="166" t="s">
        <v>276</v>
      </c>
      <c r="G203" s="319" t="n">
        <v>0</v>
      </c>
      <c r="H203" s="319" t="n">
        <f aca="false">H202</f>
        <v>0</v>
      </c>
      <c r="I203" s="319" t="n">
        <f aca="false">I202</f>
        <v>0</v>
      </c>
    </row>
  </sheetData>
  <mergeCells count="2">
    <mergeCell ref="A7:I7"/>
    <mergeCell ref="A8:I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112" man="true" max="16383" min="0"/>
    <brk id="138" man="true" max="16383" min="0"/>
    <brk id="160" man="true" max="16383" min="0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1" activeCellId="0" sqref="G11"/>
    </sheetView>
  </sheetViews>
  <sheetFormatPr defaultColWidth="8.6796875" defaultRowHeight="12.75" zeroHeight="false" outlineLevelRow="0" outlineLevelCol="0"/>
  <cols>
    <col collapsed="false" customWidth="true" hidden="false" outlineLevel="0" max="1" min="1" style="136" width="65.44"/>
    <col collapsed="false" customWidth="true" hidden="false" outlineLevel="0" max="3" min="2" style="137" width="6.01"/>
    <col collapsed="false" customWidth="true" hidden="false" outlineLevel="0" max="4" min="4" style="138" width="19.45"/>
    <col collapsed="false" customWidth="true" hidden="true" outlineLevel="0" max="5" min="5" style="139" width="13.1"/>
    <col collapsed="false" customWidth="true" hidden="false" outlineLevel="0" max="7" min="7" style="0" width="11.89"/>
  </cols>
  <sheetData>
    <row r="1" customFormat="false" ht="13.5" hidden="false" customHeight="false" outlineLevel="0" collapsed="false">
      <c r="A1" s="140"/>
      <c r="B1" s="141"/>
      <c r="C1" s="141"/>
      <c r="D1" s="142"/>
    </row>
    <row r="2" customFormat="false" ht="13.5" hidden="false" customHeight="false" outlineLevel="0" collapsed="false">
      <c r="A2" s="140"/>
      <c r="B2" s="141"/>
      <c r="C2" s="141"/>
      <c r="D2" s="6" t="s">
        <v>425</v>
      </c>
    </row>
    <row r="3" customFormat="false" ht="13.5" hidden="false" customHeight="false" outlineLevel="0" collapsed="false">
      <c r="A3" s="140"/>
      <c r="B3" s="141"/>
      <c r="C3" s="141"/>
      <c r="D3" s="6" t="s">
        <v>1</v>
      </c>
    </row>
    <row r="4" customFormat="false" ht="13.5" hidden="false" customHeight="false" outlineLevel="0" collapsed="false">
      <c r="A4" s="140"/>
      <c r="B4" s="141"/>
      <c r="C4" s="141"/>
      <c r="D4" s="6" t="s">
        <v>2</v>
      </c>
    </row>
    <row r="5" customFormat="false" ht="13.5" hidden="false" customHeight="false" outlineLevel="0" collapsed="false">
      <c r="A5" s="140"/>
      <c r="B5" s="141"/>
      <c r="C5" s="141"/>
      <c r="D5" s="6" t="s">
        <v>426</v>
      </c>
    </row>
    <row r="6" customFormat="false" ht="13.5" hidden="false" customHeight="false" outlineLevel="0" collapsed="false">
      <c r="A6" s="140"/>
      <c r="B6" s="141"/>
      <c r="C6" s="141"/>
      <c r="D6" s="6" t="s">
        <v>4</v>
      </c>
    </row>
    <row r="7" customFormat="false" ht="15" hidden="false" customHeight="false" outlineLevel="0" collapsed="false">
      <c r="A7" s="143" t="s">
        <v>232</v>
      </c>
      <c r="B7" s="143"/>
      <c r="C7" s="143"/>
      <c r="D7" s="143"/>
      <c r="E7" s="143"/>
    </row>
    <row r="8" customFormat="false" ht="66.75" hidden="false" customHeight="true" outlineLevel="0" collapsed="false">
      <c r="A8" s="144" t="s">
        <v>427</v>
      </c>
      <c r="B8" s="144"/>
      <c r="C8" s="144"/>
      <c r="D8" s="144"/>
      <c r="E8" s="144"/>
    </row>
    <row r="9" customFormat="false" ht="13.5" hidden="false" customHeight="false" outlineLevel="0" collapsed="false">
      <c r="A9" s="145"/>
      <c r="B9" s="147"/>
      <c r="C9" s="147"/>
      <c r="D9" s="148"/>
      <c r="E9" s="148" t="s">
        <v>7</v>
      </c>
    </row>
    <row r="10" customFormat="false" ht="41.25" hidden="false" customHeight="false" outlineLevel="0" collapsed="false">
      <c r="A10" s="149" t="s">
        <v>9</v>
      </c>
      <c r="B10" s="150" t="s">
        <v>235</v>
      </c>
      <c r="C10" s="150" t="s">
        <v>236</v>
      </c>
      <c r="D10" s="151" t="s">
        <v>428</v>
      </c>
      <c r="E10" s="151" t="s">
        <v>206</v>
      </c>
    </row>
    <row r="11" customFormat="false" ht="13.5" hidden="false" customHeight="false" outlineLevel="0" collapsed="false">
      <c r="A11" s="320" t="s">
        <v>240</v>
      </c>
      <c r="B11" s="321"/>
      <c r="C11" s="321"/>
      <c r="D11" s="322" t="n">
        <v>67381.5</v>
      </c>
      <c r="E11" s="154" t="e">
        <f aca="false">#REF!</f>
        <v>#REF!</v>
      </c>
      <c r="F11" s="139"/>
      <c r="I11" s="139"/>
    </row>
    <row r="12" customFormat="false" ht="13.5" hidden="false" customHeight="false" outlineLevel="0" collapsed="false">
      <c r="A12" s="320" t="s">
        <v>242</v>
      </c>
      <c r="B12" s="268" t="s">
        <v>243</v>
      </c>
      <c r="C12" s="268"/>
      <c r="D12" s="322" t="n">
        <v>20701.2</v>
      </c>
      <c r="E12" s="159" t="e">
        <f aca="false">E13+#REF!+E17+E18+#REF!+E19+E20</f>
        <v>#REF!</v>
      </c>
      <c r="F12" s="139"/>
    </row>
    <row r="13" customFormat="false" ht="30" hidden="false" customHeight="true" outlineLevel="0" collapsed="false">
      <c r="A13" s="320" t="s">
        <v>244</v>
      </c>
      <c r="B13" s="268" t="s">
        <v>243</v>
      </c>
      <c r="C13" s="268" t="s">
        <v>245</v>
      </c>
      <c r="D13" s="322" t="n">
        <v>3399.7</v>
      </c>
      <c r="E13" s="163" t="e">
        <f aca="false">#REF!</f>
        <v>#REF!</v>
      </c>
      <c r="F13" s="139"/>
    </row>
    <row r="14" customFormat="false" ht="26.25" hidden="false" customHeight="true" outlineLevel="0" collapsed="false">
      <c r="A14" s="164" t="s">
        <v>265</v>
      </c>
      <c r="B14" s="167" t="s">
        <v>243</v>
      </c>
      <c r="C14" s="167" t="s">
        <v>258</v>
      </c>
      <c r="D14" s="172" t="n">
        <v>168</v>
      </c>
      <c r="E14" s="168" t="n">
        <f aca="false">E15</f>
        <v>0</v>
      </c>
    </row>
    <row r="15" customFormat="false" ht="4.5" hidden="true" customHeight="true" outlineLevel="0" collapsed="false">
      <c r="A15" s="164" t="s">
        <v>263</v>
      </c>
      <c r="B15" s="167" t="s">
        <v>243</v>
      </c>
      <c r="C15" s="167" t="s">
        <v>258</v>
      </c>
      <c r="D15" s="172" t="n">
        <f aca="false">D16</f>
        <v>0</v>
      </c>
      <c r="E15" s="168" t="n">
        <f aca="false">E16</f>
        <v>0</v>
      </c>
    </row>
    <row r="16" customFormat="false" ht="21" hidden="true" customHeight="true" outlineLevel="0" collapsed="false">
      <c r="A16" s="164" t="s">
        <v>250</v>
      </c>
      <c r="B16" s="167" t="s">
        <v>243</v>
      </c>
      <c r="C16" s="167" t="s">
        <v>258</v>
      </c>
      <c r="D16" s="172" t="n">
        <f aca="false">24.9-24.9</f>
        <v>0</v>
      </c>
      <c r="E16" s="168" t="n">
        <f aca="false">24.9-24.9</f>
        <v>0</v>
      </c>
    </row>
    <row r="17" customFormat="false" ht="41.25" hidden="false" customHeight="false" outlineLevel="0" collapsed="false">
      <c r="A17" s="320" t="s">
        <v>429</v>
      </c>
      <c r="B17" s="268" t="s">
        <v>243</v>
      </c>
      <c r="C17" s="268" t="s">
        <v>269</v>
      </c>
      <c r="D17" s="322" t="n">
        <v>15728.3</v>
      </c>
      <c r="E17" s="182" t="e">
        <f aca="false">#REF!+#REF!</f>
        <v>#REF!</v>
      </c>
    </row>
    <row r="18" customFormat="false" ht="41.25" hidden="false" customHeight="true" outlineLevel="0" collapsed="false">
      <c r="A18" s="320" t="s">
        <v>282</v>
      </c>
      <c r="B18" s="268" t="s">
        <v>243</v>
      </c>
      <c r="C18" s="268" t="s">
        <v>283</v>
      </c>
      <c r="D18" s="322" t="n">
        <v>560.9</v>
      </c>
      <c r="E18" s="195" t="e">
        <f aca="false">#REF!</f>
        <v>#REF!</v>
      </c>
    </row>
    <row r="19" customFormat="false" ht="13.5" hidden="false" customHeight="false" outlineLevel="0" collapsed="false">
      <c r="A19" s="320" t="s">
        <v>295</v>
      </c>
      <c r="B19" s="268" t="s">
        <v>243</v>
      </c>
      <c r="C19" s="268" t="s">
        <v>296</v>
      </c>
      <c r="D19" s="322" t="n">
        <v>20</v>
      </c>
      <c r="E19" s="182" t="e">
        <f aca="false">#REF!</f>
        <v>#REF!</v>
      </c>
    </row>
    <row r="20" customFormat="false" ht="13.5" hidden="false" customHeight="false" outlineLevel="0" collapsed="false">
      <c r="A20" s="320" t="s">
        <v>300</v>
      </c>
      <c r="B20" s="268" t="s">
        <v>243</v>
      </c>
      <c r="C20" s="268" t="s">
        <v>301</v>
      </c>
      <c r="D20" s="322" t="n">
        <v>924.4</v>
      </c>
      <c r="E20" s="218" t="e">
        <f aca="false">#REF!+#REF!+#REF!+#REF!+#REF!</f>
        <v>#REF!</v>
      </c>
    </row>
    <row r="21" customFormat="false" ht="27" hidden="true" customHeight="false" outlineLevel="0" collapsed="false">
      <c r="A21" s="164" t="s">
        <v>331</v>
      </c>
      <c r="B21" s="167" t="s">
        <v>243</v>
      </c>
      <c r="C21" s="167" t="s">
        <v>301</v>
      </c>
      <c r="D21" s="172" t="n">
        <f aca="false">D22</f>
        <v>0</v>
      </c>
      <c r="E21" s="227" t="n">
        <f aca="false">E22</f>
        <v>0</v>
      </c>
    </row>
    <row r="22" customFormat="false" ht="27" hidden="true" customHeight="false" outlineLevel="0" collapsed="false">
      <c r="A22" s="164" t="s">
        <v>275</v>
      </c>
      <c r="B22" s="167" t="s">
        <v>243</v>
      </c>
      <c r="C22" s="167" t="s">
        <v>301</v>
      </c>
      <c r="D22" s="172" t="n">
        <v>0</v>
      </c>
      <c r="E22" s="172" t="n">
        <v>0</v>
      </c>
    </row>
    <row r="23" customFormat="false" ht="13.5" hidden="true" customHeight="false" outlineLevel="0" collapsed="false">
      <c r="A23" s="164" t="s">
        <v>333</v>
      </c>
      <c r="B23" s="167" t="s">
        <v>243</v>
      </c>
      <c r="C23" s="167" t="s">
        <v>301</v>
      </c>
      <c r="D23" s="172" t="n">
        <f aca="false">D24</f>
        <v>0</v>
      </c>
      <c r="E23" s="257" t="n">
        <f aca="false">E24</f>
        <v>0</v>
      </c>
    </row>
    <row r="24" customFormat="false" ht="27" hidden="true" customHeight="false" outlineLevel="0" collapsed="false">
      <c r="A24" s="164" t="s">
        <v>275</v>
      </c>
      <c r="B24" s="167" t="s">
        <v>243</v>
      </c>
      <c r="C24" s="167" t="s">
        <v>301</v>
      </c>
      <c r="D24" s="172" t="n">
        <v>0</v>
      </c>
      <c r="E24" s="259" t="n">
        <v>0</v>
      </c>
    </row>
    <row r="25" customFormat="false" ht="16.5" hidden="false" customHeight="true" outlineLevel="0" collapsed="false">
      <c r="A25" s="320" t="s">
        <v>335</v>
      </c>
      <c r="B25" s="268" t="s">
        <v>245</v>
      </c>
      <c r="C25" s="268"/>
      <c r="D25" s="322" t="n">
        <v>216.2</v>
      </c>
      <c r="E25" s="200" t="e">
        <f aca="false">#REF!</f>
        <v>#REF!</v>
      </c>
    </row>
    <row r="26" customFormat="false" ht="3.75" hidden="true" customHeight="true" outlineLevel="0" collapsed="false">
      <c r="A26" s="164" t="s">
        <v>275</v>
      </c>
      <c r="B26" s="167" t="s">
        <v>245</v>
      </c>
      <c r="C26" s="167" t="s">
        <v>258</v>
      </c>
      <c r="D26" s="172"/>
      <c r="E26" s="168"/>
    </row>
    <row r="27" customFormat="false" ht="27" hidden="false" customHeight="false" outlineLevel="0" collapsed="false">
      <c r="A27" s="320" t="s">
        <v>339</v>
      </c>
      <c r="B27" s="268" t="s">
        <v>258</v>
      </c>
      <c r="C27" s="268"/>
      <c r="D27" s="322" t="n">
        <v>186.4</v>
      </c>
      <c r="E27" s="263" t="e">
        <f aca="false">E28+E34+E38</f>
        <v>#REF!</v>
      </c>
    </row>
    <row r="28" customFormat="false" ht="27" hidden="true" customHeight="false" outlineLevel="0" collapsed="false">
      <c r="A28" s="320" t="s">
        <v>340</v>
      </c>
      <c r="B28" s="268" t="s">
        <v>258</v>
      </c>
      <c r="C28" s="268" t="s">
        <v>341</v>
      </c>
      <c r="D28" s="322" t="n">
        <f aca="false">D29</f>
        <v>0</v>
      </c>
      <c r="E28" s="267" t="n">
        <f aca="false">E29</f>
        <v>0</v>
      </c>
    </row>
    <row r="29" customFormat="false" ht="27" hidden="true" customHeight="false" outlineLevel="0" collapsed="false">
      <c r="A29" s="164" t="s">
        <v>342</v>
      </c>
      <c r="B29" s="167" t="s">
        <v>258</v>
      </c>
      <c r="C29" s="167" t="s">
        <v>341</v>
      </c>
      <c r="D29" s="172" t="n">
        <f aca="false">D30</f>
        <v>0</v>
      </c>
      <c r="E29" s="172" t="n">
        <f aca="false">E30</f>
        <v>0</v>
      </c>
    </row>
    <row r="30" customFormat="false" ht="41.25" hidden="true" customHeight="false" outlineLevel="0" collapsed="false">
      <c r="A30" s="164" t="s">
        <v>344</v>
      </c>
      <c r="B30" s="167" t="s">
        <v>258</v>
      </c>
      <c r="C30" s="167" t="s">
        <v>341</v>
      </c>
      <c r="D30" s="172" t="n">
        <f aca="false">D33</f>
        <v>0</v>
      </c>
      <c r="E30" s="172" t="n">
        <f aca="false">E33</f>
        <v>0</v>
      </c>
    </row>
    <row r="31" customFormat="false" ht="27" hidden="true" customHeight="false" outlineLevel="0" collapsed="false">
      <c r="A31" s="164" t="s">
        <v>346</v>
      </c>
      <c r="B31" s="167" t="s">
        <v>258</v>
      </c>
      <c r="C31" s="167" t="s">
        <v>341</v>
      </c>
      <c r="D31" s="172" t="n">
        <v>0</v>
      </c>
      <c r="E31" s="172" t="n">
        <v>0</v>
      </c>
    </row>
    <row r="32" customFormat="false" ht="27" hidden="true" customHeight="false" outlineLevel="0" collapsed="false">
      <c r="A32" s="164" t="s">
        <v>347</v>
      </c>
      <c r="B32" s="167" t="s">
        <v>258</v>
      </c>
      <c r="C32" s="167" t="s">
        <v>341</v>
      </c>
      <c r="D32" s="172" t="n">
        <v>0</v>
      </c>
      <c r="E32" s="172" t="n">
        <v>0</v>
      </c>
    </row>
    <row r="33" customFormat="false" ht="27" hidden="true" customHeight="false" outlineLevel="0" collapsed="false">
      <c r="A33" s="164" t="s">
        <v>275</v>
      </c>
      <c r="B33" s="167" t="s">
        <v>258</v>
      </c>
      <c r="C33" s="167" t="s">
        <v>341</v>
      </c>
      <c r="D33" s="172" t="n">
        <f aca="false">D31+D32</f>
        <v>0</v>
      </c>
      <c r="E33" s="172" t="n">
        <f aca="false">E31+E32</f>
        <v>0</v>
      </c>
    </row>
    <row r="34" customFormat="false" ht="27" hidden="false" customHeight="false" outlineLevel="0" collapsed="false">
      <c r="A34" s="320" t="s">
        <v>348</v>
      </c>
      <c r="B34" s="268" t="s">
        <v>258</v>
      </c>
      <c r="C34" s="268" t="s">
        <v>349</v>
      </c>
      <c r="D34" s="322" t="n">
        <v>149.8</v>
      </c>
      <c r="E34" s="200" t="e">
        <f aca="false">#REF!+E35</f>
        <v>#REF!</v>
      </c>
    </row>
    <row r="35" customFormat="false" ht="13.5" hidden="true" customHeight="false" outlineLevel="0" collapsed="false">
      <c r="A35" s="320" t="s">
        <v>353</v>
      </c>
      <c r="B35" s="268" t="s">
        <v>258</v>
      </c>
      <c r="C35" s="268" t="s">
        <v>349</v>
      </c>
      <c r="D35" s="322" t="n">
        <f aca="false">D36</f>
        <v>0</v>
      </c>
      <c r="E35" s="151" t="n">
        <f aca="false">E36</f>
        <v>0</v>
      </c>
    </row>
    <row r="36" customFormat="false" ht="27" hidden="true" customHeight="false" outlineLevel="0" collapsed="false">
      <c r="A36" s="164" t="s">
        <v>354</v>
      </c>
      <c r="B36" s="167" t="s">
        <v>258</v>
      </c>
      <c r="C36" s="167" t="s">
        <v>349</v>
      </c>
      <c r="D36" s="172"/>
      <c r="E36" s="168"/>
    </row>
    <row r="37" customFormat="false" ht="27" hidden="true" customHeight="false" outlineLevel="0" collapsed="false">
      <c r="A37" s="164" t="s">
        <v>275</v>
      </c>
      <c r="B37" s="167" t="s">
        <v>258</v>
      </c>
      <c r="C37" s="167" t="s">
        <v>349</v>
      </c>
      <c r="D37" s="172" t="n">
        <f aca="false">D36</f>
        <v>0</v>
      </c>
      <c r="E37" s="168" t="n">
        <f aca="false">E36</f>
        <v>0</v>
      </c>
    </row>
    <row r="38" customFormat="false" ht="27" hidden="false" customHeight="false" outlineLevel="0" collapsed="false">
      <c r="A38" s="320" t="s">
        <v>356</v>
      </c>
      <c r="B38" s="268" t="s">
        <v>258</v>
      </c>
      <c r="C38" s="268" t="s">
        <v>357</v>
      </c>
      <c r="D38" s="322" t="n">
        <v>36.6</v>
      </c>
      <c r="E38" s="274" t="e">
        <f aca="false">#REF!</f>
        <v>#REF!</v>
      </c>
    </row>
    <row r="39" customFormat="false" ht="16.5" hidden="false" customHeight="true" outlineLevel="0" collapsed="false">
      <c r="A39" s="320" t="s">
        <v>359</v>
      </c>
      <c r="B39" s="268" t="s">
        <v>269</v>
      </c>
      <c r="C39" s="268"/>
      <c r="D39" s="322" t="n">
        <v>10041.7</v>
      </c>
      <c r="E39" s="177" t="e">
        <f aca="false">E40+E41+E42</f>
        <v>#REF!</v>
      </c>
    </row>
    <row r="40" customFormat="false" ht="13.5" hidden="false" customHeight="false" outlineLevel="0" collapsed="false">
      <c r="A40" s="320" t="s">
        <v>360</v>
      </c>
      <c r="B40" s="268" t="s">
        <v>269</v>
      </c>
      <c r="C40" s="268" t="s">
        <v>361</v>
      </c>
      <c r="D40" s="322" t="n">
        <v>317.6</v>
      </c>
      <c r="E40" s="267" t="e">
        <f aca="false">#REF!</f>
        <v>#REF!</v>
      </c>
    </row>
    <row r="41" customFormat="false" ht="13.5" hidden="false" customHeight="false" outlineLevel="0" collapsed="false">
      <c r="A41" s="320" t="s">
        <v>364</v>
      </c>
      <c r="B41" s="268" t="s">
        <v>269</v>
      </c>
      <c r="C41" s="268" t="s">
        <v>341</v>
      </c>
      <c r="D41" s="322" t="n">
        <v>9724.1</v>
      </c>
      <c r="E41" s="280" t="e">
        <f aca="false">#REF!+#REF!</f>
        <v>#REF!</v>
      </c>
    </row>
    <row r="42" customFormat="false" ht="13.5" hidden="true" customHeight="false" outlineLevel="0" collapsed="false">
      <c r="A42" s="320" t="s">
        <v>369</v>
      </c>
      <c r="B42" s="268" t="s">
        <v>269</v>
      </c>
      <c r="C42" s="268" t="s">
        <v>370</v>
      </c>
      <c r="D42" s="322" t="n">
        <f aca="false">D43</f>
        <v>0</v>
      </c>
      <c r="E42" s="151" t="n">
        <f aca="false">E43</f>
        <v>0</v>
      </c>
    </row>
    <row r="43" customFormat="false" ht="41.25" hidden="true" customHeight="false" outlineLevel="0" collapsed="false">
      <c r="A43" s="164" t="s">
        <v>430</v>
      </c>
      <c r="B43" s="167" t="s">
        <v>269</v>
      </c>
      <c r="C43" s="167" t="s">
        <v>370</v>
      </c>
      <c r="D43" s="172" t="n">
        <f aca="false">D44</f>
        <v>0</v>
      </c>
      <c r="E43" s="168" t="n">
        <f aca="false">E44</f>
        <v>0</v>
      </c>
    </row>
    <row r="44" customFormat="false" ht="41.25" hidden="true" customHeight="false" outlineLevel="0" collapsed="false">
      <c r="A44" s="164" t="s">
        <v>431</v>
      </c>
      <c r="B44" s="167" t="s">
        <v>269</v>
      </c>
      <c r="C44" s="167" t="s">
        <v>370</v>
      </c>
      <c r="D44" s="172" t="n">
        <v>0</v>
      </c>
      <c r="E44" s="168" t="n">
        <v>0</v>
      </c>
    </row>
    <row r="45" customFormat="false" ht="13.5" hidden="true" customHeight="false" outlineLevel="0" collapsed="false">
      <c r="A45" s="164" t="s">
        <v>373</v>
      </c>
      <c r="B45" s="167" t="s">
        <v>269</v>
      </c>
      <c r="C45" s="167" t="s">
        <v>370</v>
      </c>
      <c r="D45" s="172" t="n">
        <f aca="false">D44</f>
        <v>0</v>
      </c>
      <c r="E45" s="168" t="n">
        <f aca="false">E44</f>
        <v>0</v>
      </c>
    </row>
    <row r="46" customFormat="false" ht="18.75" hidden="false" customHeight="true" outlineLevel="0" collapsed="false">
      <c r="A46" s="320" t="s">
        <v>374</v>
      </c>
      <c r="B46" s="268" t="s">
        <v>375</v>
      </c>
      <c r="C46" s="268"/>
      <c r="D46" s="322" t="n">
        <v>34107.4</v>
      </c>
      <c r="E46" s="263" t="e">
        <f aca="false">E47+E62+E63+E64</f>
        <v>#REF!</v>
      </c>
    </row>
    <row r="47" customFormat="false" ht="13.5" hidden="true" customHeight="false" outlineLevel="0" collapsed="false">
      <c r="A47" s="320" t="s">
        <v>376</v>
      </c>
      <c r="B47" s="268" t="s">
        <v>375</v>
      </c>
      <c r="C47" s="268" t="s">
        <v>243</v>
      </c>
      <c r="D47" s="322" t="n">
        <f aca="false">D48</f>
        <v>0</v>
      </c>
      <c r="E47" s="267" t="n">
        <f aca="false">E48</f>
        <v>0</v>
      </c>
    </row>
    <row r="48" customFormat="false" ht="54.75" hidden="true" customHeight="false" outlineLevel="0" collapsed="false">
      <c r="A48" s="164" t="s">
        <v>377</v>
      </c>
      <c r="B48" s="167" t="s">
        <v>375</v>
      </c>
      <c r="C48" s="167" t="s">
        <v>243</v>
      </c>
      <c r="D48" s="172" t="n">
        <f aca="false">D49</f>
        <v>0</v>
      </c>
      <c r="E48" s="172" t="n">
        <f aca="false">E49</f>
        <v>0</v>
      </c>
    </row>
    <row r="49" customFormat="false" ht="54.75" hidden="true" customHeight="false" outlineLevel="0" collapsed="false">
      <c r="A49" s="164" t="s">
        <v>379</v>
      </c>
      <c r="B49" s="167" t="s">
        <v>375</v>
      </c>
      <c r="C49" s="167" t="s">
        <v>243</v>
      </c>
      <c r="D49" s="172" t="n">
        <f aca="false">D57+D59</f>
        <v>0</v>
      </c>
      <c r="E49" s="172" t="n">
        <f aca="false">E57+E59</f>
        <v>0</v>
      </c>
    </row>
    <row r="50" customFormat="false" ht="41.25" hidden="true" customHeight="false" outlineLevel="0" collapsed="false">
      <c r="A50" s="164" t="s">
        <v>432</v>
      </c>
      <c r="B50" s="167" t="s">
        <v>375</v>
      </c>
      <c r="C50" s="167" t="s">
        <v>243</v>
      </c>
      <c r="D50" s="172" t="n">
        <v>0</v>
      </c>
      <c r="E50" s="172" t="n">
        <v>0</v>
      </c>
    </row>
    <row r="51" customFormat="false" ht="27" hidden="true" customHeight="false" outlineLevel="0" collapsed="false">
      <c r="A51" s="164" t="s">
        <v>187</v>
      </c>
      <c r="B51" s="167" t="s">
        <v>375</v>
      </c>
      <c r="C51" s="167" t="s">
        <v>243</v>
      </c>
      <c r="D51" s="172" t="n">
        <v>0</v>
      </c>
      <c r="E51" s="172" t="n">
        <v>0</v>
      </c>
    </row>
    <row r="52" customFormat="false" ht="27" hidden="true" customHeight="false" outlineLevel="0" collapsed="false">
      <c r="A52" s="164" t="s">
        <v>188</v>
      </c>
      <c r="B52" s="167" t="s">
        <v>375</v>
      </c>
      <c r="C52" s="167" t="s">
        <v>243</v>
      </c>
      <c r="D52" s="172" t="n">
        <v>0</v>
      </c>
      <c r="E52" s="172" t="n">
        <v>0</v>
      </c>
    </row>
    <row r="53" customFormat="false" ht="27" hidden="true" customHeight="false" outlineLevel="0" collapsed="false">
      <c r="A53" s="164" t="s">
        <v>189</v>
      </c>
      <c r="B53" s="167" t="s">
        <v>375</v>
      </c>
      <c r="C53" s="167" t="s">
        <v>243</v>
      </c>
      <c r="D53" s="172" t="n">
        <v>0</v>
      </c>
      <c r="E53" s="172" t="n">
        <v>0</v>
      </c>
    </row>
    <row r="54" customFormat="false" ht="27" hidden="true" customHeight="false" outlineLevel="0" collapsed="false">
      <c r="A54" s="164" t="s">
        <v>381</v>
      </c>
      <c r="B54" s="167" t="s">
        <v>375</v>
      </c>
      <c r="C54" s="167" t="s">
        <v>243</v>
      </c>
      <c r="D54" s="172" t="n">
        <v>0</v>
      </c>
      <c r="E54" s="172" t="n">
        <v>0</v>
      </c>
    </row>
    <row r="55" customFormat="false" ht="27" hidden="true" customHeight="false" outlineLevel="0" collapsed="false">
      <c r="A55" s="164" t="s">
        <v>192</v>
      </c>
      <c r="B55" s="167" t="s">
        <v>375</v>
      </c>
      <c r="C55" s="167" t="s">
        <v>243</v>
      </c>
      <c r="D55" s="172" t="n">
        <v>0</v>
      </c>
      <c r="E55" s="172" t="n">
        <v>0</v>
      </c>
    </row>
    <row r="56" customFormat="false" ht="27" hidden="true" customHeight="false" outlineLevel="0" collapsed="false">
      <c r="A56" s="164" t="s">
        <v>193</v>
      </c>
      <c r="B56" s="167" t="s">
        <v>375</v>
      </c>
      <c r="C56" s="167" t="s">
        <v>243</v>
      </c>
      <c r="D56" s="172" t="n">
        <v>0</v>
      </c>
      <c r="E56" s="172" t="n">
        <v>0</v>
      </c>
    </row>
    <row r="57" customFormat="false" ht="27" hidden="true" customHeight="false" outlineLevel="0" collapsed="false">
      <c r="A57" s="164" t="s">
        <v>275</v>
      </c>
      <c r="B57" s="167" t="s">
        <v>375</v>
      </c>
      <c r="C57" s="167" t="s">
        <v>243</v>
      </c>
      <c r="D57" s="172" t="n">
        <f aca="false">D53+D52+D51+D50+D54+D55+D56</f>
        <v>0</v>
      </c>
      <c r="E57" s="172" t="n">
        <f aca="false">E53+E52+E51+E50+E54+E55+E56</f>
        <v>0</v>
      </c>
    </row>
    <row r="58" customFormat="false" ht="13.5" hidden="true" customHeight="false" outlineLevel="0" collapsed="false">
      <c r="A58" s="164" t="s">
        <v>382</v>
      </c>
      <c r="B58" s="167" t="s">
        <v>375</v>
      </c>
      <c r="C58" s="167" t="s">
        <v>243</v>
      </c>
      <c r="D58" s="172" t="n">
        <v>0</v>
      </c>
      <c r="E58" s="172" t="n">
        <v>0</v>
      </c>
    </row>
    <row r="59" customFormat="false" ht="27" hidden="true" customHeight="false" outlineLevel="0" collapsed="false">
      <c r="A59" s="164" t="s">
        <v>383</v>
      </c>
      <c r="B59" s="167" t="s">
        <v>375</v>
      </c>
      <c r="C59" s="167" t="s">
        <v>243</v>
      </c>
      <c r="D59" s="172" t="n">
        <f aca="false">D58</f>
        <v>0</v>
      </c>
      <c r="E59" s="172" t="n">
        <f aca="false">E58</f>
        <v>0</v>
      </c>
    </row>
    <row r="60" customFormat="false" ht="13.5" hidden="true" customHeight="false" outlineLevel="0" collapsed="false">
      <c r="A60" s="164" t="s">
        <v>385</v>
      </c>
      <c r="B60" s="167" t="s">
        <v>375</v>
      </c>
      <c r="C60" s="167" t="s">
        <v>243</v>
      </c>
      <c r="D60" s="172" t="n">
        <v>0</v>
      </c>
      <c r="E60" s="172" t="n">
        <v>0</v>
      </c>
    </row>
    <row r="61" customFormat="false" ht="27" hidden="true" customHeight="false" outlineLevel="0" collapsed="false">
      <c r="A61" s="164" t="s">
        <v>275</v>
      </c>
      <c r="B61" s="167" t="s">
        <v>375</v>
      </c>
      <c r="C61" s="167" t="s">
        <v>243</v>
      </c>
      <c r="D61" s="172" t="n">
        <v>0</v>
      </c>
      <c r="E61" s="172" t="n">
        <v>0</v>
      </c>
    </row>
    <row r="62" customFormat="false" ht="13.5" hidden="false" customHeight="false" outlineLevel="0" collapsed="false">
      <c r="A62" s="320" t="s">
        <v>387</v>
      </c>
      <c r="B62" s="268" t="s">
        <v>375</v>
      </c>
      <c r="C62" s="268" t="s">
        <v>245</v>
      </c>
      <c r="D62" s="322" t="n">
        <v>18893.4</v>
      </c>
      <c r="E62" s="151" t="e">
        <f aca="false">#REF!+#REF!</f>
        <v>#REF!</v>
      </c>
    </row>
    <row r="63" customFormat="false" ht="13.5" hidden="false" customHeight="false" outlineLevel="0" collapsed="false">
      <c r="A63" s="320" t="s">
        <v>399</v>
      </c>
      <c r="B63" s="268" t="s">
        <v>375</v>
      </c>
      <c r="C63" s="268" t="s">
        <v>258</v>
      </c>
      <c r="D63" s="322" t="n">
        <v>7215.4</v>
      </c>
      <c r="E63" s="154" t="e">
        <f aca="false">#REF!+#REF!</f>
        <v>#REF!</v>
      </c>
    </row>
    <row r="64" customFormat="false" ht="13.5" hidden="false" customHeight="false" outlineLevel="0" collapsed="false">
      <c r="A64" s="320" t="s">
        <v>406</v>
      </c>
      <c r="B64" s="268" t="s">
        <v>375</v>
      </c>
      <c r="C64" s="268" t="s">
        <v>375</v>
      </c>
      <c r="D64" s="322" t="n">
        <v>299.7</v>
      </c>
      <c r="E64" s="304" t="e">
        <f aca="false">#REF!</f>
        <v>#REF!</v>
      </c>
    </row>
    <row r="65" customFormat="false" ht="16.5" hidden="false" customHeight="true" outlineLevel="0" collapsed="false">
      <c r="A65" s="320" t="s">
        <v>409</v>
      </c>
      <c r="B65" s="268" t="n">
        <v>10</v>
      </c>
      <c r="C65" s="268"/>
      <c r="D65" s="322" t="n">
        <v>1720.6</v>
      </c>
      <c r="E65" s="263" t="e">
        <f aca="false">E66+E67+E71</f>
        <v>#REF!</v>
      </c>
    </row>
    <row r="66" customFormat="false" ht="15.75" hidden="false" customHeight="true" outlineLevel="0" collapsed="false">
      <c r="A66" s="320" t="s">
        <v>410</v>
      </c>
      <c r="B66" s="268" t="n">
        <v>10</v>
      </c>
      <c r="C66" s="268" t="s">
        <v>243</v>
      </c>
      <c r="D66" s="322" t="n">
        <v>1720.6</v>
      </c>
      <c r="E66" s="309" t="e">
        <f aca="false">#REF!</f>
        <v>#REF!</v>
      </c>
    </row>
    <row r="67" customFormat="false" ht="23.25" hidden="false" customHeight="true" outlineLevel="0" collapsed="false">
      <c r="A67" s="320" t="s">
        <v>415</v>
      </c>
      <c r="B67" s="268" t="s">
        <v>349</v>
      </c>
      <c r="C67" s="268" t="s">
        <v>258</v>
      </c>
      <c r="D67" s="322" t="n">
        <v>408</v>
      </c>
      <c r="E67" s="280" t="e">
        <f aca="false">E68+#REF!</f>
        <v>#REF!</v>
      </c>
    </row>
    <row r="68" customFormat="false" ht="26.25" hidden="true" customHeight="true" outlineLevel="0" collapsed="false">
      <c r="A68" s="219" t="s">
        <v>353</v>
      </c>
      <c r="B68" s="221" t="s">
        <v>349</v>
      </c>
      <c r="C68" s="221" t="s">
        <v>258</v>
      </c>
      <c r="D68" s="222" t="n">
        <f aca="false">D69</f>
        <v>0</v>
      </c>
      <c r="E68" s="222" t="n">
        <f aca="false">E69</f>
        <v>0</v>
      </c>
    </row>
    <row r="69" customFormat="false" ht="33.75" hidden="true" customHeight="true" outlineLevel="0" collapsed="false">
      <c r="A69" s="169" t="s">
        <v>417</v>
      </c>
      <c r="B69" s="166" t="s">
        <v>349</v>
      </c>
      <c r="C69" s="166" t="s">
        <v>258</v>
      </c>
      <c r="D69" s="168"/>
      <c r="E69" s="168"/>
    </row>
    <row r="70" customFormat="false" ht="27" hidden="true" customHeight="true" outlineLevel="0" collapsed="false">
      <c r="A70" s="169" t="s">
        <v>275</v>
      </c>
      <c r="B70" s="166" t="s">
        <v>349</v>
      </c>
      <c r="C70" s="166" t="s">
        <v>258</v>
      </c>
      <c r="D70" s="168" t="n">
        <f aca="false">D69</f>
        <v>0</v>
      </c>
      <c r="E70" s="168" t="n">
        <f aca="false">E69</f>
        <v>0</v>
      </c>
    </row>
    <row r="71" customFormat="false" ht="30.75" hidden="true" customHeight="true" outlineLevel="0" collapsed="false">
      <c r="A71" s="301" t="s">
        <v>421</v>
      </c>
      <c r="B71" s="303" t="s">
        <v>349</v>
      </c>
      <c r="C71" s="303" t="s">
        <v>283</v>
      </c>
      <c r="D71" s="304" t="n">
        <v>0</v>
      </c>
      <c r="E71" s="304" t="n">
        <f aca="false">E72</f>
        <v>0</v>
      </c>
    </row>
    <row r="72" customFormat="false" ht="30" hidden="true" customHeight="true" outlineLevel="0" collapsed="false">
      <c r="A72" s="169" t="s">
        <v>252</v>
      </c>
      <c r="B72" s="166" t="s">
        <v>349</v>
      </c>
      <c r="C72" s="166" t="s">
        <v>283</v>
      </c>
      <c r="D72" s="168" t="n">
        <f aca="false">D73+D75</f>
        <v>0</v>
      </c>
      <c r="E72" s="168" t="n">
        <f aca="false">E73+E75</f>
        <v>0</v>
      </c>
    </row>
    <row r="73" customFormat="false" ht="25.5" hidden="true" customHeight="true" outlineLevel="0" collapsed="false">
      <c r="A73" s="315" t="s">
        <v>120</v>
      </c>
      <c r="B73" s="317" t="s">
        <v>349</v>
      </c>
      <c r="C73" s="317" t="s">
        <v>283</v>
      </c>
      <c r="D73" s="318" t="n">
        <v>0</v>
      </c>
      <c r="E73" s="168"/>
    </row>
    <row r="74" customFormat="false" ht="21.75" hidden="true" customHeight="true" outlineLevel="0" collapsed="false">
      <c r="A74" s="315" t="s">
        <v>275</v>
      </c>
      <c r="B74" s="317" t="s">
        <v>349</v>
      </c>
      <c r="C74" s="317" t="s">
        <v>283</v>
      </c>
      <c r="D74" s="318"/>
      <c r="E74" s="168"/>
    </row>
    <row r="75" customFormat="false" ht="19.5" hidden="true" customHeight="true" outlineLevel="0" collapsed="false">
      <c r="A75" s="169" t="s">
        <v>423</v>
      </c>
      <c r="B75" s="166" t="s">
        <v>349</v>
      </c>
      <c r="C75" s="166" t="s">
        <v>283</v>
      </c>
      <c r="D75" s="319"/>
      <c r="E75" s="319"/>
    </row>
    <row r="76" customFormat="false" ht="9" hidden="true" customHeight="true" outlineLevel="0" collapsed="false">
      <c r="A76" s="169" t="s">
        <v>275</v>
      </c>
      <c r="B76" s="166" t="s">
        <v>349</v>
      </c>
      <c r="C76" s="166" t="s">
        <v>283</v>
      </c>
      <c r="D76" s="319" t="n">
        <v>0</v>
      </c>
      <c r="E76" s="319" t="n">
        <f aca="false">E75</f>
        <v>0</v>
      </c>
    </row>
  </sheetData>
  <mergeCells count="2">
    <mergeCell ref="A7:E7"/>
    <mergeCell ref="A8:E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5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2022-10-25T06:08:13Z</dcterms:created>
  <dc:creator>Главбух</dc:creator>
  <dc:description/>
  <dc:language>ru-RU</dc:language>
  <cp:lastModifiedBy/>
  <cp:lastPrinted>2023-12-20T18:48:56Z</cp:lastPrinted>
  <dcterms:modified xsi:type="dcterms:W3CDTF">2024-01-10T16:15:59Z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