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сессия 26 дек 2023\сессия на 2024 26 дек\"/>
    </mc:Choice>
  </mc:AlternateContent>
  <xr:revisionPtr revIDLastSave="0" documentId="13_ncr:1_{D17A918C-C8D1-4034-9623-6AC2DA20FD3D}" xr6:coauthVersionLast="47" xr6:coauthVersionMax="47" xr10:uidLastSave="{00000000-0000-0000-0000-000000000000}"/>
  <bookViews>
    <workbookView xWindow="-108" yWindow="-108" windowWidth="23256" windowHeight="12576" tabRatio="500" activeTab="2" xr2:uid="{00000000-000D-0000-FFFF-FFFF00000000}"/>
  </bookViews>
  <sheets>
    <sheet name="Прилож 1(доход) " sheetId="1" r:id="rId1"/>
    <sheet name="Прилож 2" sheetId="2" r:id="rId2"/>
    <sheet name="Прилож 3 (РАСХОДЫ)" sheetId="3" r:id="rId3"/>
  </sheets>
  <definedNames>
    <definedName name="Excel_BuiltIn_Print_Area" localSheetId="0">'Прилож 1(доход) '!$A$6:$C$142</definedName>
    <definedName name="_xlnm.Print_Area" localSheetId="0">'Прилож 1(доход) '!$A$1:$G$142</definedName>
    <definedName name="_xlnm.Print_Area" localSheetId="1">'Прилож 2'!$A$1:$F$34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3" l="1"/>
  <c r="K199" i="3"/>
  <c r="K196" i="3"/>
  <c r="K195" i="3"/>
  <c r="K194" i="3"/>
  <c r="K192" i="3"/>
  <c r="K191" i="3" s="1"/>
  <c r="K190" i="3"/>
  <c r="K187" i="3"/>
  <c r="K186" i="3" s="1"/>
  <c r="K185" i="3" s="1"/>
  <c r="K184" i="3" s="1"/>
  <c r="K183" i="3" s="1"/>
  <c r="K180" i="3"/>
  <c r="K179" i="3" s="1"/>
  <c r="K178" i="3" s="1"/>
  <c r="K173" i="3"/>
  <c r="K167" i="3"/>
  <c r="K166" i="3" s="1"/>
  <c r="K165" i="3" s="1"/>
  <c r="K162" i="3"/>
  <c r="K161" i="3"/>
  <c r="K159" i="3"/>
  <c r="K158" i="3" s="1"/>
  <c r="K157" i="3"/>
  <c r="K155" i="3" s="1"/>
  <c r="K154" i="3" s="1"/>
  <c r="K150" i="3"/>
  <c r="K148" i="3"/>
  <c r="K140" i="3" s="1"/>
  <c r="K139" i="3" s="1"/>
  <c r="K138" i="3" s="1"/>
  <c r="K134" i="3"/>
  <c r="K133" i="3" s="1"/>
  <c r="K131" i="3"/>
  <c r="K130" i="3" s="1"/>
  <c r="K129" i="3"/>
  <c r="K127" i="3" s="1"/>
  <c r="K126" i="3" s="1"/>
  <c r="K124" i="3"/>
  <c r="K121" i="3" s="1"/>
  <c r="K120" i="3" s="1"/>
  <c r="K119" i="3" s="1"/>
  <c r="K117" i="3"/>
  <c r="K114" i="3"/>
  <c r="K113" i="3" s="1"/>
  <c r="K112" i="3" s="1"/>
  <c r="K111" i="3" s="1"/>
  <c r="K110" i="3"/>
  <c r="K108" i="3"/>
  <c r="K107" i="3"/>
  <c r="K105" i="3"/>
  <c r="K104" i="3"/>
  <c r="K103" i="3" s="1"/>
  <c r="K102" i="3"/>
  <c r="K99" i="3" s="1"/>
  <c r="K98" i="3" s="1"/>
  <c r="K97" i="3" s="1"/>
  <c r="K93" i="3"/>
  <c r="K91" i="3" s="1"/>
  <c r="K90" i="3" s="1"/>
  <c r="K88" i="3"/>
  <c r="K86" i="3"/>
  <c r="K83" i="3" s="1"/>
  <c r="K81" i="3"/>
  <c r="K80" i="3" s="1"/>
  <c r="K78" i="3"/>
  <c r="K76" i="3"/>
  <c r="K75" i="3"/>
  <c r="K72" i="3"/>
  <c r="K67" i="3"/>
  <c r="K65" i="3"/>
  <c r="K64" i="3" s="1"/>
  <c r="K63" i="3" s="1"/>
  <c r="K62" i="3"/>
  <c r="K56" i="3"/>
  <c r="K55" i="3" s="1"/>
  <c r="K51" i="3"/>
  <c r="K50" i="3" s="1"/>
  <c r="K49" i="3"/>
  <c r="K47" i="3"/>
  <c r="K46" i="3" s="1"/>
  <c r="K45" i="3" s="1"/>
  <c r="K44" i="3"/>
  <c r="K42" i="3"/>
  <c r="K41" i="3"/>
  <c r="K40" i="3" s="1"/>
  <c r="K36" i="3"/>
  <c r="K35" i="3" s="1"/>
  <c r="K33" i="3"/>
  <c r="K32" i="3" s="1"/>
  <c r="K31" i="3" s="1"/>
  <c r="K30" i="3" s="1"/>
  <c r="K28" i="3"/>
  <c r="K27" i="3" s="1"/>
  <c r="K26" i="3" s="1"/>
  <c r="K24" i="3"/>
  <c r="K23" i="3"/>
  <c r="K19" i="3"/>
  <c r="K18" i="3"/>
  <c r="K17" i="3"/>
  <c r="K16" i="3"/>
  <c r="K15" i="3" s="1"/>
  <c r="K14" i="3" s="1"/>
  <c r="J199" i="3"/>
  <c r="J196" i="3"/>
  <c r="J195" i="3"/>
  <c r="J194" i="3"/>
  <c r="J192" i="3"/>
  <c r="J191" i="3" s="1"/>
  <c r="J190" i="3"/>
  <c r="J187" i="3"/>
  <c r="J186" i="3" s="1"/>
  <c r="J185" i="3" s="1"/>
  <c r="J184" i="3" s="1"/>
  <c r="J183" i="3" s="1"/>
  <c r="J180" i="3"/>
  <c r="J179" i="3" s="1"/>
  <c r="J178" i="3" s="1"/>
  <c r="J173" i="3"/>
  <c r="J167" i="3"/>
  <c r="J166" i="3" s="1"/>
  <c r="J162" i="3"/>
  <c r="J161" i="3"/>
  <c r="J159" i="3"/>
  <c r="J158" i="3" s="1"/>
  <c r="J157" i="3"/>
  <c r="J155" i="3" s="1"/>
  <c r="J154" i="3" s="1"/>
  <c r="J150" i="3"/>
  <c r="J140" i="3" s="1"/>
  <c r="J139" i="3" s="1"/>
  <c r="J138" i="3" s="1"/>
  <c r="J148" i="3"/>
  <c r="J134" i="3"/>
  <c r="J133" i="3"/>
  <c r="J131" i="3"/>
  <c r="J130" i="3" s="1"/>
  <c r="J129" i="3"/>
  <c r="J127" i="3" s="1"/>
  <c r="J126" i="3" s="1"/>
  <c r="J124" i="3"/>
  <c r="J121" i="3" s="1"/>
  <c r="J120" i="3" s="1"/>
  <c r="J119" i="3" s="1"/>
  <c r="J117" i="3"/>
  <c r="J114" i="3"/>
  <c r="J113" i="3" s="1"/>
  <c r="J112" i="3" s="1"/>
  <c r="J111" i="3" s="1"/>
  <c r="J110" i="3"/>
  <c r="J108" i="3"/>
  <c r="J105" i="3"/>
  <c r="J104" i="3" s="1"/>
  <c r="J103" i="3" s="1"/>
  <c r="J102" i="3"/>
  <c r="J99" i="3"/>
  <c r="J98" i="3"/>
  <c r="J97" i="3" s="1"/>
  <c r="J93" i="3"/>
  <c r="J91" i="3" s="1"/>
  <c r="J90" i="3" s="1"/>
  <c r="J88" i="3"/>
  <c r="J86" i="3"/>
  <c r="J83" i="3" s="1"/>
  <c r="J81" i="3"/>
  <c r="J80" i="3" s="1"/>
  <c r="J78" i="3"/>
  <c r="J76" i="3"/>
  <c r="J75" i="3"/>
  <c r="J72" i="3"/>
  <c r="J67" i="3"/>
  <c r="J65" i="3"/>
  <c r="J64" i="3"/>
  <c r="J63" i="3"/>
  <c r="J62" i="3"/>
  <c r="J56" i="3"/>
  <c r="J55" i="3"/>
  <c r="J54" i="3"/>
  <c r="J51" i="3"/>
  <c r="J50" i="3"/>
  <c r="J49" i="3"/>
  <c r="J47" i="3"/>
  <c r="J46" i="3"/>
  <c r="J45" i="3"/>
  <c r="J44" i="3"/>
  <c r="J42" i="3"/>
  <c r="J41" i="3"/>
  <c r="J40" i="3"/>
  <c r="J36" i="3"/>
  <c r="J35" i="3" s="1"/>
  <c r="J33" i="3"/>
  <c r="J32" i="3" s="1"/>
  <c r="J31" i="3" s="1"/>
  <c r="J30" i="3" s="1"/>
  <c r="J28" i="3"/>
  <c r="J27" i="3" s="1"/>
  <c r="J26" i="3" s="1"/>
  <c r="J24" i="3"/>
  <c r="J23" i="3"/>
  <c r="J22" i="3" s="1"/>
  <c r="J21" i="3" s="1"/>
  <c r="J19" i="3"/>
  <c r="J18" i="3"/>
  <c r="J16" i="3"/>
  <c r="J15" i="3" s="1"/>
  <c r="J14" i="3" s="1"/>
  <c r="F20" i="1"/>
  <c r="F25" i="1"/>
  <c r="F24" i="1"/>
  <c r="F23" i="1"/>
  <c r="G140" i="1"/>
  <c r="G136" i="1"/>
  <c r="G122" i="1"/>
  <c r="G120" i="1"/>
  <c r="G114" i="1"/>
  <c r="G110" i="1" s="1"/>
  <c r="G107" i="1"/>
  <c r="G94" i="1"/>
  <c r="G90" i="1"/>
  <c r="G81" i="1"/>
  <c r="G77" i="1"/>
  <c r="G72" i="1"/>
  <c r="G69" i="1"/>
  <c r="G68" i="1" s="1"/>
  <c r="G67" i="1" s="1"/>
  <c r="G65" i="1"/>
  <c r="G64" i="1" s="1"/>
  <c r="G63" i="1" s="1"/>
  <c r="G61" i="1"/>
  <c r="G59" i="1"/>
  <c r="G56" i="1" s="1"/>
  <c r="G57" i="1"/>
  <c r="G51" i="1"/>
  <c r="G50" i="1" s="1"/>
  <c r="G48" i="1"/>
  <c r="G47" i="1" s="1"/>
  <c r="G43" i="1"/>
  <c r="G42" i="1" s="1"/>
  <c r="G40" i="1"/>
  <c r="G37" i="1" s="1"/>
  <c r="G38" i="1"/>
  <c r="G35" i="1"/>
  <c r="G32" i="1"/>
  <c r="G30" i="1"/>
  <c r="G26" i="1"/>
  <c r="G24" i="1"/>
  <c r="G22" i="1"/>
  <c r="G12" i="1"/>
  <c r="F140" i="1"/>
  <c r="F136" i="1"/>
  <c r="F122" i="1"/>
  <c r="F120" i="1"/>
  <c r="F114" i="1"/>
  <c r="F110" i="1" s="1"/>
  <c r="F107" i="1"/>
  <c r="F94" i="1"/>
  <c r="F90" i="1"/>
  <c r="F81" i="1"/>
  <c r="F77" i="1"/>
  <c r="F72" i="1"/>
  <c r="F69" i="1"/>
  <c r="F68" i="1" s="1"/>
  <c r="F65" i="1"/>
  <c r="F64" i="1" s="1"/>
  <c r="F63" i="1" s="1"/>
  <c r="F61" i="1"/>
  <c r="F59" i="1"/>
  <c r="F57" i="1"/>
  <c r="F56" i="1"/>
  <c r="F51" i="1"/>
  <c r="F50" i="1" s="1"/>
  <c r="F48" i="1"/>
  <c r="F47" i="1" s="1"/>
  <c r="F43" i="1"/>
  <c r="F42" i="1" s="1"/>
  <c r="F40" i="1"/>
  <c r="F38" i="1"/>
  <c r="F35" i="1"/>
  <c r="F32" i="1"/>
  <c r="F30" i="1"/>
  <c r="F26" i="1"/>
  <c r="F12" i="1"/>
  <c r="G53" i="3"/>
  <c r="G137" i="3"/>
  <c r="G153" i="3"/>
  <c r="G71" i="3"/>
  <c r="G76" i="3"/>
  <c r="G78" i="3"/>
  <c r="G157" i="3"/>
  <c r="G162" i="3"/>
  <c r="G167" i="3"/>
  <c r="G166" i="3" s="1"/>
  <c r="J165" i="3" l="1"/>
  <c r="K153" i="3"/>
  <c r="K137" i="3" s="1"/>
  <c r="J153" i="3"/>
  <c r="K125" i="3"/>
  <c r="K92" i="3"/>
  <c r="J92" i="3"/>
  <c r="K71" i="3"/>
  <c r="J71" i="3"/>
  <c r="J53" i="3" s="1"/>
  <c r="J13" i="3" s="1"/>
  <c r="K29" i="3"/>
  <c r="J29" i="3"/>
  <c r="K54" i="3"/>
  <c r="K53" i="3" s="1"/>
  <c r="K22" i="3"/>
  <c r="K21" i="3" s="1"/>
  <c r="K96" i="3"/>
  <c r="K118" i="3"/>
  <c r="J125" i="3"/>
  <c r="J118" i="3" s="1"/>
  <c r="J96" i="3"/>
  <c r="G87" i="1"/>
  <c r="G86" i="1" s="1"/>
  <c r="F87" i="1"/>
  <c r="F86" i="1" s="1"/>
  <c r="F76" i="1"/>
  <c r="F75" i="1" s="1"/>
  <c r="F67" i="1"/>
  <c r="F37" i="1"/>
  <c r="F34" i="1" s="1"/>
  <c r="G34" i="1"/>
  <c r="F46" i="1"/>
  <c r="G18" i="1"/>
  <c r="F29" i="1"/>
  <c r="F28" i="1" s="1"/>
  <c r="G46" i="1"/>
  <c r="G76" i="1"/>
  <c r="G75" i="1" s="1"/>
  <c r="G29" i="1"/>
  <c r="G28" i="1" s="1"/>
  <c r="G192" i="3"/>
  <c r="H192" i="3"/>
  <c r="I192" i="3"/>
  <c r="G194" i="3"/>
  <c r="H194" i="3"/>
  <c r="I194" i="3"/>
  <c r="G196" i="3"/>
  <c r="G195" i="3" s="1"/>
  <c r="H196" i="3"/>
  <c r="H195" i="3" s="1"/>
  <c r="I196" i="3"/>
  <c r="I195" i="3" s="1"/>
  <c r="G199" i="3"/>
  <c r="H199" i="3"/>
  <c r="H198" i="3" s="1"/>
  <c r="I199" i="3"/>
  <c r="I198" i="3" s="1"/>
  <c r="H203" i="3"/>
  <c r="I203" i="3"/>
  <c r="G190" i="3"/>
  <c r="H190" i="3"/>
  <c r="I190" i="3"/>
  <c r="G34" i="3"/>
  <c r="C90" i="1"/>
  <c r="C114" i="1"/>
  <c r="C110" i="1" s="1"/>
  <c r="C122" i="1"/>
  <c r="C107" i="1"/>
  <c r="J137" i="3" l="1"/>
  <c r="J12" i="3" s="1"/>
  <c r="J11" i="3" s="1"/>
  <c r="K13" i="3"/>
  <c r="K12" i="3" s="1"/>
  <c r="K11" i="3" s="1"/>
  <c r="G74" i="1"/>
  <c r="G55" i="1" s="1"/>
  <c r="G54" i="1" s="1"/>
  <c r="F74" i="1"/>
  <c r="F55" i="1" s="1"/>
  <c r="F54" i="1" s="1"/>
  <c r="G11" i="1"/>
  <c r="I191" i="3"/>
  <c r="H191" i="3"/>
  <c r="G191" i="3"/>
  <c r="C69" i="1"/>
  <c r="I187" i="3"/>
  <c r="I186" i="3" s="1"/>
  <c r="I185" i="3" s="1"/>
  <c r="I184" i="3" s="1"/>
  <c r="H187" i="3"/>
  <c r="H186" i="3" s="1"/>
  <c r="H185" i="3" s="1"/>
  <c r="H184" i="3" s="1"/>
  <c r="I182" i="3"/>
  <c r="I180" i="3" s="1"/>
  <c r="I179" i="3" s="1"/>
  <c r="I178" i="3" s="1"/>
  <c r="H182" i="3"/>
  <c r="H180" i="3" s="1"/>
  <c r="H179" i="3" s="1"/>
  <c r="H178" i="3" s="1"/>
  <c r="G180" i="3"/>
  <c r="G179" i="3" s="1"/>
  <c r="G178" i="3" s="1"/>
  <c r="I174" i="3"/>
  <c r="I175" i="3" s="1"/>
  <c r="H174" i="3"/>
  <c r="H173" i="3" s="1"/>
  <c r="I171" i="3"/>
  <c r="I167" i="3" s="1"/>
  <c r="I166" i="3" s="1"/>
  <c r="H171" i="3"/>
  <c r="H167" i="3" s="1"/>
  <c r="H166" i="3" s="1"/>
  <c r="I161" i="3"/>
  <c r="I162" i="3" s="1"/>
  <c r="I163" i="3" s="1"/>
  <c r="I164" i="3" s="1"/>
  <c r="H161" i="3"/>
  <c r="H162" i="3" s="1"/>
  <c r="H163" i="3" s="1"/>
  <c r="H164" i="3" s="1"/>
  <c r="G161" i="3"/>
  <c r="I159" i="3"/>
  <c r="I158" i="3" s="1"/>
  <c r="H159" i="3"/>
  <c r="H158" i="3" s="1"/>
  <c r="G159" i="3"/>
  <c r="G158" i="3" s="1"/>
  <c r="I157" i="3"/>
  <c r="I155" i="3" s="1"/>
  <c r="I154" i="3" s="1"/>
  <c r="H157" i="3"/>
  <c r="H155" i="3" s="1"/>
  <c r="H154" i="3" s="1"/>
  <c r="G155" i="3"/>
  <c r="G154" i="3" s="1"/>
  <c r="I150" i="3"/>
  <c r="H150" i="3"/>
  <c r="G150" i="3"/>
  <c r="I148" i="3"/>
  <c r="H148" i="3"/>
  <c r="G148" i="3"/>
  <c r="I136" i="3"/>
  <c r="H136" i="3"/>
  <c r="I134" i="3"/>
  <c r="I133" i="3" s="1"/>
  <c r="H134" i="3"/>
  <c r="H133" i="3" s="1"/>
  <c r="G134" i="3"/>
  <c r="G133" i="3" s="1"/>
  <c r="I132" i="3"/>
  <c r="I131" i="3" s="1"/>
  <c r="I130" i="3" s="1"/>
  <c r="H132" i="3"/>
  <c r="H131" i="3" s="1"/>
  <c r="H130" i="3" s="1"/>
  <c r="G131" i="3"/>
  <c r="G130" i="3" s="1"/>
  <c r="G125" i="3" s="1"/>
  <c r="G118" i="3" s="1"/>
  <c r="I129" i="3"/>
  <c r="I127" i="3" s="1"/>
  <c r="I126" i="3" s="1"/>
  <c r="H129" i="3"/>
  <c r="H127" i="3" s="1"/>
  <c r="H126" i="3" s="1"/>
  <c r="G129" i="3"/>
  <c r="G127" i="3" s="1"/>
  <c r="G126" i="3" s="1"/>
  <c r="I124" i="3"/>
  <c r="I121" i="3" s="1"/>
  <c r="I120" i="3" s="1"/>
  <c r="I119" i="3" s="1"/>
  <c r="H124" i="3"/>
  <c r="H121" i="3" s="1"/>
  <c r="H120" i="3" s="1"/>
  <c r="H119" i="3" s="1"/>
  <c r="G124" i="3"/>
  <c r="G121" i="3" s="1"/>
  <c r="G120" i="3" s="1"/>
  <c r="G119" i="3" s="1"/>
  <c r="I117" i="3"/>
  <c r="H117" i="3"/>
  <c r="G117" i="3"/>
  <c r="I114" i="3"/>
  <c r="I113" i="3" s="1"/>
  <c r="I112" i="3" s="1"/>
  <c r="I111" i="3" s="1"/>
  <c r="H114" i="3"/>
  <c r="H113" i="3" s="1"/>
  <c r="H112" i="3" s="1"/>
  <c r="H111" i="3" s="1"/>
  <c r="G114" i="3"/>
  <c r="G113" i="3" s="1"/>
  <c r="G112" i="3" s="1"/>
  <c r="G111" i="3" s="1"/>
  <c r="I110" i="3"/>
  <c r="H110" i="3"/>
  <c r="G110" i="3"/>
  <c r="I108" i="3"/>
  <c r="H108" i="3"/>
  <c r="G108" i="3"/>
  <c r="I107" i="3"/>
  <c r="H107" i="3"/>
  <c r="G107" i="3"/>
  <c r="I105" i="3"/>
  <c r="I104" i="3" s="1"/>
  <c r="H105" i="3"/>
  <c r="H104" i="3" s="1"/>
  <c r="G105" i="3"/>
  <c r="G104" i="3" s="1"/>
  <c r="I102" i="3"/>
  <c r="I99" i="3" s="1"/>
  <c r="I98" i="3" s="1"/>
  <c r="I97" i="3" s="1"/>
  <c r="H102" i="3"/>
  <c r="H99" i="3" s="1"/>
  <c r="H98" i="3" s="1"/>
  <c r="H97" i="3" s="1"/>
  <c r="G102" i="3"/>
  <c r="G99" i="3" s="1"/>
  <c r="G98" i="3" s="1"/>
  <c r="G97" i="3" s="1"/>
  <c r="I93" i="3"/>
  <c r="I91" i="3" s="1"/>
  <c r="I90" i="3" s="1"/>
  <c r="H93" i="3"/>
  <c r="H92" i="3" s="1"/>
  <c r="G93" i="3"/>
  <c r="G92" i="3" s="1"/>
  <c r="I88" i="3"/>
  <c r="H88" i="3"/>
  <c r="G88" i="3"/>
  <c r="I86" i="3"/>
  <c r="H86" i="3"/>
  <c r="G86" i="3"/>
  <c r="I85" i="3"/>
  <c r="H85" i="3"/>
  <c r="I81" i="3"/>
  <c r="I80" i="3" s="1"/>
  <c r="H81" i="3"/>
  <c r="H80" i="3" s="1"/>
  <c r="G81" i="3"/>
  <c r="G80" i="3" s="1"/>
  <c r="G75" i="3"/>
  <c r="I74" i="3"/>
  <c r="I72" i="3" s="1"/>
  <c r="I71" i="3" s="1"/>
  <c r="H74" i="3"/>
  <c r="H72" i="3" s="1"/>
  <c r="H71" i="3" s="1"/>
  <c r="G72" i="3"/>
  <c r="I70" i="3"/>
  <c r="H70" i="3"/>
  <c r="I68" i="3"/>
  <c r="I67" i="3" s="1"/>
  <c r="H68" i="3"/>
  <c r="H67" i="3" s="1"/>
  <c r="G67" i="3"/>
  <c r="I65" i="3"/>
  <c r="I64" i="3" s="1"/>
  <c r="I63" i="3" s="1"/>
  <c r="H65" i="3"/>
  <c r="H64" i="3" s="1"/>
  <c r="H63" i="3" s="1"/>
  <c r="G65" i="3"/>
  <c r="G64" i="3" s="1"/>
  <c r="G63" i="3" s="1"/>
  <c r="I62" i="3"/>
  <c r="I56" i="3" s="1"/>
  <c r="I55" i="3" s="1"/>
  <c r="H62" i="3"/>
  <c r="H56" i="3" s="1"/>
  <c r="H55" i="3" s="1"/>
  <c r="G62" i="3"/>
  <c r="G56" i="3" s="1"/>
  <c r="G55" i="3" s="1"/>
  <c r="I51" i="3"/>
  <c r="I50" i="3" s="1"/>
  <c r="H51" i="3"/>
  <c r="H50" i="3" s="1"/>
  <c r="G51" i="3"/>
  <c r="G49" i="3" s="1"/>
  <c r="I47" i="3"/>
  <c r="I44" i="3" s="1"/>
  <c r="H47" i="3"/>
  <c r="H44" i="3" s="1"/>
  <c r="G47" i="3"/>
  <c r="I42" i="3"/>
  <c r="I41" i="3" s="1"/>
  <c r="I40" i="3" s="1"/>
  <c r="H42" i="3"/>
  <c r="H41" i="3" s="1"/>
  <c r="H40" i="3" s="1"/>
  <c r="G42" i="3"/>
  <c r="G41" i="3" s="1"/>
  <c r="G40" i="3" s="1"/>
  <c r="I38" i="3"/>
  <c r="H38" i="3"/>
  <c r="I37" i="3"/>
  <c r="H37" i="3"/>
  <c r="G36" i="3"/>
  <c r="G35" i="3" s="1"/>
  <c r="G29" i="3" s="1"/>
  <c r="G33" i="3"/>
  <c r="G32" i="3" s="1"/>
  <c r="G31" i="3" s="1"/>
  <c r="G30" i="3" s="1"/>
  <c r="I33" i="3"/>
  <c r="I32" i="3" s="1"/>
  <c r="I31" i="3" s="1"/>
  <c r="I30" i="3" s="1"/>
  <c r="H33" i="3"/>
  <c r="H32" i="3" s="1"/>
  <c r="H31" i="3" s="1"/>
  <c r="H30" i="3" s="1"/>
  <c r="I28" i="3"/>
  <c r="I27" i="3" s="1"/>
  <c r="I26" i="3" s="1"/>
  <c r="H28" i="3"/>
  <c r="H27" i="3" s="1"/>
  <c r="H26" i="3" s="1"/>
  <c r="G28" i="3"/>
  <c r="G27" i="3" s="1"/>
  <c r="G26" i="3" s="1"/>
  <c r="I24" i="3"/>
  <c r="I23" i="3" s="1"/>
  <c r="H24" i="3"/>
  <c r="H23" i="3" s="1"/>
  <c r="G24" i="3"/>
  <c r="G23" i="3" s="1"/>
  <c r="I19" i="3"/>
  <c r="I18" i="3" s="1"/>
  <c r="H19" i="3"/>
  <c r="H18" i="3" s="1"/>
  <c r="G19" i="3"/>
  <c r="G18" i="3" s="1"/>
  <c r="I17" i="3"/>
  <c r="I16" i="3" s="1"/>
  <c r="I15" i="3" s="1"/>
  <c r="I14" i="3" s="1"/>
  <c r="H17" i="3"/>
  <c r="H16" i="3" s="1"/>
  <c r="H15" i="3" s="1"/>
  <c r="H14" i="3" s="1"/>
  <c r="G17" i="3"/>
  <c r="G16" i="3" s="1"/>
  <c r="G15" i="3" s="1"/>
  <c r="D20" i="2"/>
  <c r="D19" i="2" s="1"/>
  <c r="D18" i="2" s="1"/>
  <c r="F16" i="2"/>
  <c r="E16" i="2"/>
  <c r="D16" i="2"/>
  <c r="F15" i="2"/>
  <c r="E15" i="2"/>
  <c r="D15" i="2"/>
  <c r="F14" i="2"/>
  <c r="E14" i="2"/>
  <c r="D14" i="2"/>
  <c r="C140" i="1"/>
  <c r="E136" i="1"/>
  <c r="D136" i="1"/>
  <c r="C136" i="1"/>
  <c r="E122" i="1"/>
  <c r="D122" i="1"/>
  <c r="E120" i="1"/>
  <c r="D120" i="1"/>
  <c r="C120" i="1"/>
  <c r="E110" i="1"/>
  <c r="D110" i="1"/>
  <c r="E94" i="1"/>
  <c r="D94" i="1"/>
  <c r="C94" i="1"/>
  <c r="E90" i="1"/>
  <c r="D90" i="1"/>
  <c r="E81" i="1"/>
  <c r="D81" i="1"/>
  <c r="C81" i="1"/>
  <c r="E77" i="1"/>
  <c r="D77" i="1"/>
  <c r="C77" i="1"/>
  <c r="E72" i="1"/>
  <c r="D72" i="1"/>
  <c r="C72" i="1"/>
  <c r="E69" i="1"/>
  <c r="E68" i="1" s="1"/>
  <c r="D69" i="1"/>
  <c r="D68" i="1" s="1"/>
  <c r="C68" i="1"/>
  <c r="E65" i="1"/>
  <c r="E64" i="1" s="1"/>
  <c r="E63" i="1" s="1"/>
  <c r="D65" i="1"/>
  <c r="D64" i="1" s="1"/>
  <c r="D63" i="1" s="1"/>
  <c r="C65" i="1"/>
  <c r="C64" i="1" s="1"/>
  <c r="C63" i="1" s="1"/>
  <c r="E61" i="1"/>
  <c r="D61" i="1"/>
  <c r="C61" i="1"/>
  <c r="E60" i="1"/>
  <c r="E59" i="1" s="1"/>
  <c r="D60" i="1"/>
  <c r="D59" i="1" s="1"/>
  <c r="C59" i="1"/>
  <c r="E58" i="1"/>
  <c r="E57" i="1" s="1"/>
  <c r="D58" i="1"/>
  <c r="D57" i="1" s="1"/>
  <c r="C57" i="1"/>
  <c r="E51" i="1"/>
  <c r="E50" i="1" s="1"/>
  <c r="D51" i="1"/>
  <c r="D50" i="1" s="1"/>
  <c r="C51" i="1"/>
  <c r="C50" i="1" s="1"/>
  <c r="E48" i="1"/>
  <c r="E47" i="1" s="1"/>
  <c r="D48" i="1"/>
  <c r="D47" i="1" s="1"/>
  <c r="C48" i="1"/>
  <c r="C47" i="1" s="1"/>
  <c r="E44" i="1"/>
  <c r="E43" i="1" s="1"/>
  <c r="E42" i="1" s="1"/>
  <c r="D44" i="1"/>
  <c r="D43" i="1" s="1"/>
  <c r="D42" i="1" s="1"/>
  <c r="C43" i="1"/>
  <c r="C42" i="1" s="1"/>
  <c r="E41" i="1"/>
  <c r="E40" i="1" s="1"/>
  <c r="D41" i="1"/>
  <c r="D40" i="1" s="1"/>
  <c r="C40" i="1"/>
  <c r="E39" i="1"/>
  <c r="E38" i="1" s="1"/>
  <c r="D39" i="1"/>
  <c r="D38" i="1" s="1"/>
  <c r="C38" i="1"/>
  <c r="C37" i="1" s="1"/>
  <c r="E36" i="1"/>
  <c r="E35" i="1" s="1"/>
  <c r="D36" i="1"/>
  <c r="D35" i="1" s="1"/>
  <c r="C35" i="1"/>
  <c r="E33" i="1"/>
  <c r="E32" i="1" s="1"/>
  <c r="D33" i="1"/>
  <c r="D32" i="1" s="1"/>
  <c r="C32" i="1"/>
  <c r="E31" i="1"/>
  <c r="E30" i="1" s="1"/>
  <c r="D31" i="1"/>
  <c r="D30" i="1" s="1"/>
  <c r="C30" i="1"/>
  <c r="E26" i="1"/>
  <c r="D26" i="1"/>
  <c r="C26" i="1"/>
  <c r="E25" i="1"/>
  <c r="E24" i="1" s="1"/>
  <c r="D25" i="1"/>
  <c r="D24" i="1" s="1"/>
  <c r="C24" i="1"/>
  <c r="E22" i="1"/>
  <c r="D22" i="1"/>
  <c r="C22" i="1"/>
  <c r="F22" i="1" s="1"/>
  <c r="D21" i="1"/>
  <c r="D20" i="1" s="1"/>
  <c r="E20" i="1"/>
  <c r="E17" i="1"/>
  <c r="D17" i="1"/>
  <c r="E13" i="1"/>
  <c r="E12" i="1" s="1"/>
  <c r="D13" i="1"/>
  <c r="D12" i="1" s="1"/>
  <c r="C12" i="1"/>
  <c r="G142" i="1" l="1"/>
  <c r="C76" i="1"/>
  <c r="C87" i="1"/>
  <c r="H54" i="3"/>
  <c r="G103" i="3"/>
  <c r="G96" i="3" s="1"/>
  <c r="G91" i="3"/>
  <c r="G90" i="3" s="1"/>
  <c r="H153" i="3"/>
  <c r="I36" i="3"/>
  <c r="I35" i="3" s="1"/>
  <c r="I29" i="3" s="1"/>
  <c r="I54" i="3"/>
  <c r="I153" i="3"/>
  <c r="H103" i="3"/>
  <c r="H96" i="3" s="1"/>
  <c r="G54" i="3"/>
  <c r="I22" i="3"/>
  <c r="I21" i="3" s="1"/>
  <c r="H22" i="3"/>
  <c r="H21" i="3" s="1"/>
  <c r="G83" i="3"/>
  <c r="G22" i="3"/>
  <c r="G21" i="3" s="1"/>
  <c r="H49" i="3"/>
  <c r="H165" i="3"/>
  <c r="I49" i="3"/>
  <c r="I83" i="3"/>
  <c r="I92" i="3"/>
  <c r="I103" i="3"/>
  <c r="I96" i="3" s="1"/>
  <c r="G140" i="3"/>
  <c r="G139" i="3" s="1"/>
  <c r="G138" i="3" s="1"/>
  <c r="H91" i="3"/>
  <c r="H90" i="3" s="1"/>
  <c r="H140" i="3"/>
  <c r="H139" i="3" s="1"/>
  <c r="H138" i="3" s="1"/>
  <c r="I140" i="3"/>
  <c r="I139" i="3" s="1"/>
  <c r="I138" i="3" s="1"/>
  <c r="I173" i="3"/>
  <c r="I165" i="3" s="1"/>
  <c r="H175" i="3"/>
  <c r="G14" i="3"/>
  <c r="H36" i="3"/>
  <c r="H35" i="3" s="1"/>
  <c r="H29" i="3" s="1"/>
  <c r="D13" i="2"/>
  <c r="D12" i="2" s="1"/>
  <c r="I183" i="3"/>
  <c r="H183" i="3"/>
  <c r="I125" i="3"/>
  <c r="I118" i="3" s="1"/>
  <c r="C56" i="1"/>
  <c r="E76" i="1"/>
  <c r="E75" i="1" s="1"/>
  <c r="C34" i="1"/>
  <c r="D29" i="1"/>
  <c r="D28" i="1" s="1"/>
  <c r="D67" i="1"/>
  <c r="D46" i="1"/>
  <c r="C46" i="1"/>
  <c r="E67" i="1"/>
  <c r="H125" i="3"/>
  <c r="H118" i="3" s="1"/>
  <c r="D19" i="1"/>
  <c r="E37" i="1"/>
  <c r="E34" i="1" s="1"/>
  <c r="D76" i="1"/>
  <c r="D75" i="1" s="1"/>
  <c r="E56" i="1"/>
  <c r="E19" i="1"/>
  <c r="C19" i="1"/>
  <c r="C18" i="1" s="1"/>
  <c r="C67" i="1"/>
  <c r="D37" i="1"/>
  <c r="D34" i="1" s="1"/>
  <c r="C29" i="1"/>
  <c r="C28" i="1" s="1"/>
  <c r="E87" i="1"/>
  <c r="E86" i="1" s="1"/>
  <c r="E29" i="1"/>
  <c r="E28" i="1" s="1"/>
  <c r="E46" i="1"/>
  <c r="D56" i="1"/>
  <c r="D87" i="1"/>
  <c r="D86" i="1" s="1"/>
  <c r="H83" i="3"/>
  <c r="G46" i="3"/>
  <c r="G45" i="3" s="1"/>
  <c r="G44" i="3"/>
  <c r="G173" i="3"/>
  <c r="G165" i="3" s="1"/>
  <c r="C75" i="1"/>
  <c r="G50" i="3"/>
  <c r="C11" i="1" l="1"/>
  <c r="H53" i="3"/>
  <c r="H13" i="3" s="1"/>
  <c r="I137" i="3"/>
  <c r="I53" i="3"/>
  <c r="I13" i="3" s="1"/>
  <c r="G13" i="3"/>
  <c r="H137" i="3"/>
  <c r="E74" i="1"/>
  <c r="D11" i="1"/>
  <c r="D74" i="1"/>
  <c r="D55" i="1" s="1"/>
  <c r="D54" i="1" s="1"/>
  <c r="E11" i="1"/>
  <c r="E55" i="1"/>
  <c r="E54" i="1" s="1"/>
  <c r="C86" i="1"/>
  <c r="C74" i="1" s="1"/>
  <c r="C55" i="1" s="1"/>
  <c r="C54" i="1" s="1"/>
  <c r="C142" i="1" l="1"/>
  <c r="C17" i="2" s="1"/>
  <c r="C16" i="2" s="1"/>
  <c r="C14" i="2" s="1"/>
  <c r="I12" i="3"/>
  <c r="I11" i="3" s="1"/>
  <c r="F21" i="2" s="1"/>
  <c r="F20" i="2" s="1"/>
  <c r="F19" i="2" s="1"/>
  <c r="F18" i="2" s="1"/>
  <c r="F13" i="2" s="1"/>
  <c r="F12" i="2" s="1"/>
  <c r="H12" i="3"/>
  <c r="H11" i="3" s="1"/>
  <c r="E21" i="2" s="1"/>
  <c r="E20" i="2" s="1"/>
  <c r="E19" i="2" s="1"/>
  <c r="E18" i="2" s="1"/>
  <c r="E13" i="2" s="1"/>
  <c r="E12" i="2" s="1"/>
  <c r="D142" i="1"/>
  <c r="E142" i="1"/>
  <c r="G187" i="3"/>
  <c r="G186" i="3" s="1"/>
  <c r="G185" i="3" s="1"/>
  <c r="G184" i="3" s="1"/>
  <c r="G183" i="3" s="1"/>
  <c r="G12" i="3" s="1"/>
  <c r="G11" i="3" s="1"/>
  <c r="C21" i="2" s="1"/>
  <c r="C20" i="2" s="1"/>
  <c r="C19" i="2" s="1"/>
  <c r="C18" i="2" s="1"/>
  <c r="C15" i="2" l="1"/>
  <c r="C13" i="2"/>
  <c r="C12" i="2" s="1"/>
  <c r="F18" i="1"/>
  <c r="F11" i="1" s="1"/>
  <c r="F1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7" authorId="0" shapeId="0" xr:uid="{00000000-0006-0000-0100-000001000000}">
      <text>
        <r>
          <rPr>
            <sz val="10"/>
            <rFont val="Arial Cyr"/>
            <family val="2"/>
            <charset val="204"/>
          </rPr>
          <t xml:space="preserve">1:
</t>
        </r>
        <r>
          <rPr>
            <sz val="9"/>
            <color rgb="FF000000"/>
            <rFont val="Tahoma"/>
            <family val="2"/>
            <charset val="204"/>
          </rPr>
          <t>не понимаю ??
Должны быть доходы + МТ и субсидии</t>
        </r>
      </text>
    </comment>
    <comment ref="E17" authorId="0" shapeId="0" xr:uid="{00000000-0006-0000-0100-000002000000}">
      <text>
        <r>
          <rPr>
            <sz val="10"/>
            <rFont val="Arial Cyr"/>
            <family val="2"/>
            <charset val="204"/>
          </rPr>
          <t xml:space="preserve">1:
</t>
        </r>
        <r>
          <rPr>
            <sz val="9"/>
            <color rgb="FF000000"/>
            <rFont val="Tahoma"/>
            <family val="2"/>
            <charset val="204"/>
          </rPr>
          <t>не понимаю ??
Должны быть доходы + МТ и субсидии</t>
        </r>
      </text>
    </comment>
    <comment ref="F17" authorId="0" shapeId="0" xr:uid="{00000000-0006-0000-0100-000003000000}">
      <text>
        <r>
          <rPr>
            <sz val="10"/>
            <rFont val="Arial Cyr"/>
            <family val="2"/>
            <charset val="204"/>
          </rPr>
          <t xml:space="preserve">1:
</t>
        </r>
        <r>
          <rPr>
            <sz val="9"/>
            <color rgb="FF000000"/>
            <rFont val="Tahoma"/>
            <family val="2"/>
            <charset val="204"/>
          </rPr>
          <t>не понимаю ??
Должны быть доходы + МТ и субсидии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82" authorId="0" shapeId="0" xr:uid="{00000000-0006-0000-0200-000001000000}">
      <text>
        <r>
          <rPr>
            <sz val="10"/>
            <rFont val="Arial Cyr"/>
            <family val="2"/>
            <charset val="204"/>
          </rPr>
          <t xml:space="preserve">юзер:
</t>
        </r>
        <r>
          <rPr>
            <sz val="9"/>
            <color rgb="FF000000"/>
            <rFont val="Tahoma"/>
            <family val="2"/>
            <charset val="204"/>
          </rPr>
          <t>подгруппа Вр</t>
        </r>
      </text>
    </comment>
    <comment ref="G132" authorId="0" shapeId="0" xr:uid="{00000000-0006-0000-0200-000002000000}">
      <text>
        <r>
          <rPr>
            <sz val="10"/>
            <rFont val="Arial Cyr"/>
            <family val="2"/>
            <charset val="204"/>
          </rPr>
          <t xml:space="preserve">1:
</t>
        </r>
        <r>
          <rPr>
            <sz val="9"/>
            <color rgb="FF000000"/>
            <rFont val="Tahoma"/>
            <family val="2"/>
            <charset val="204"/>
          </rPr>
          <t>равны акцизам</t>
        </r>
      </text>
    </comment>
    <comment ref="J132" authorId="0" shapeId="0" xr:uid="{06F3245B-555B-4533-96EB-A3D2C9B03119}">
      <text>
        <r>
          <rPr>
            <sz val="10"/>
            <rFont val="Arial Cyr"/>
            <family val="2"/>
            <charset val="204"/>
          </rPr>
          <t xml:space="preserve">1:
</t>
        </r>
        <r>
          <rPr>
            <sz val="9"/>
            <color rgb="FF000000"/>
            <rFont val="Tahoma"/>
            <family val="2"/>
            <charset val="204"/>
          </rPr>
          <t>равны акцизам</t>
        </r>
      </text>
    </comment>
    <comment ref="K132" authorId="0" shapeId="0" xr:uid="{FB5DF82E-2D67-4951-964F-B8EF984DE15D}">
      <text>
        <r>
          <rPr>
            <sz val="10"/>
            <rFont val="Arial Cyr"/>
            <family val="2"/>
            <charset val="204"/>
          </rPr>
          <t xml:space="preserve">1:
</t>
        </r>
        <r>
          <rPr>
            <sz val="9"/>
            <color rgb="FF000000"/>
            <rFont val="Tahoma"/>
            <family val="2"/>
            <charset val="204"/>
          </rPr>
          <t>равны акцизам</t>
        </r>
      </text>
    </comment>
    <comment ref="G173" authorId="0" shapeId="0" xr:uid="{00000000-0006-0000-0200-000003000000}">
      <text>
        <r>
          <rPr>
            <sz val="10"/>
            <rFont val="Arial Cyr"/>
            <family val="2"/>
            <charset val="204"/>
          </rPr>
          <t xml:space="preserve">1:
</t>
        </r>
        <r>
          <rPr>
            <sz val="9"/>
            <color rgb="FF000000"/>
            <rFont val="Tahoma"/>
            <family val="2"/>
            <charset val="204"/>
          </rPr>
          <t>благоустройство за счет местного бюджета</t>
        </r>
      </text>
    </comment>
    <comment ref="H173" authorId="0" shapeId="0" xr:uid="{00000000-0006-0000-0200-000004000000}">
      <text>
        <r>
          <rPr>
            <sz val="10"/>
            <rFont val="Arial Cyr"/>
            <family val="2"/>
            <charset val="204"/>
          </rPr>
          <t xml:space="preserve">1:
</t>
        </r>
        <r>
          <rPr>
            <sz val="9"/>
            <color rgb="FF000000"/>
            <rFont val="Tahoma"/>
            <family val="2"/>
            <charset val="204"/>
          </rPr>
          <t>благоустройство за счет местного бюджета</t>
        </r>
      </text>
    </comment>
    <comment ref="I173" authorId="0" shapeId="0" xr:uid="{00000000-0006-0000-0200-000005000000}">
      <text>
        <r>
          <rPr>
            <sz val="10"/>
            <rFont val="Arial Cyr"/>
            <family val="2"/>
            <charset val="204"/>
          </rPr>
          <t xml:space="preserve">1:
</t>
        </r>
        <r>
          <rPr>
            <sz val="9"/>
            <color rgb="FF000000"/>
            <rFont val="Tahoma"/>
            <family val="2"/>
            <charset val="204"/>
          </rPr>
          <t>благоустройство за счет местного бюджета</t>
        </r>
      </text>
    </comment>
    <comment ref="J173" authorId="0" shapeId="0" xr:uid="{10A28AD4-D696-4912-92BB-A24909E9F077}">
      <text>
        <r>
          <rPr>
            <sz val="10"/>
            <rFont val="Arial Cyr"/>
            <family val="2"/>
            <charset val="204"/>
          </rPr>
          <t xml:space="preserve">1:
</t>
        </r>
        <r>
          <rPr>
            <sz val="9"/>
            <color rgb="FF000000"/>
            <rFont val="Tahoma"/>
            <family val="2"/>
            <charset val="204"/>
          </rPr>
          <t>благоустройство за счет местного бюджета</t>
        </r>
      </text>
    </comment>
    <comment ref="K173" authorId="0" shapeId="0" xr:uid="{1E151B20-C740-4B91-AEBA-4FDE04195248}">
      <text>
        <r>
          <rPr>
            <sz val="10"/>
            <rFont val="Arial Cyr"/>
            <family val="2"/>
            <charset val="204"/>
          </rPr>
          <t xml:space="preserve">1:
</t>
        </r>
        <r>
          <rPr>
            <sz val="9"/>
            <color rgb="FF000000"/>
            <rFont val="Tahoma"/>
            <family val="2"/>
            <charset val="204"/>
          </rPr>
          <t>благоустройство за счет местного бюджета</t>
        </r>
      </text>
    </comment>
  </commentList>
</comments>
</file>

<file path=xl/sharedStrings.xml><?xml version="1.0" encoding="utf-8"?>
<sst xmlns="http://schemas.openxmlformats.org/spreadsheetml/2006/main" count="1096" uniqueCount="430">
  <si>
    <t>Приложение № 1</t>
  </si>
  <si>
    <t>к Решению Совета депутатов</t>
  </si>
  <si>
    <t>Сельского поселения «Тиманский сельсовет» ЗР НАО</t>
  </si>
  <si>
    <t>"О местном бюджете на 2024 год"</t>
  </si>
  <si>
    <t>Доходы</t>
  </si>
  <si>
    <t>(тыс.руб.)</t>
  </si>
  <si>
    <t>Код бюджетной классификации Российской Федерации</t>
  </si>
  <si>
    <t>Наименование</t>
  </si>
  <si>
    <t>План на 2024 год</t>
  </si>
  <si>
    <t>План на 2025 год</t>
  </si>
  <si>
    <t>000 1 00 00000 00 0000 000</t>
  </si>
  <si>
    <t xml:space="preserve">НАЛОГОВЫЕ И НЕНАЛОГОВЫЕ ДОХОДЫ </t>
  </si>
  <si>
    <t xml:space="preserve">000 1 01 00000 00 0000 000 </t>
  </si>
  <si>
    <t>Налоги на прибыль, доходы</t>
  </si>
  <si>
    <t>000 1 01 02000 01 0000 110</t>
  </si>
  <si>
    <t>Налог на доходы физических лиц</t>
  </si>
  <si>
    <t>182 1 01 02010 01 2100 110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</si>
  <si>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осуществляются в соответствии со статьями 227, 2271и 228 Налогового кодекса Российской Федерации (пени по соответствующему платежу</t>
  </si>
  <si>
    <t>182 1 01 02010 01 3000 110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</si>
  <si>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осуществляются в соответствии со статьями 227, 2271и 228 Налогового кодекса Российской Федерации (пени по соответствующему платежу)</t>
  </si>
  <si>
    <t>182 1 01 02020 01 3000 110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</si>
  <si>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учредившие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</t>
  </si>
  <si>
    <t>000 1 01 02010 01 0000 110</t>
  </si>
  <si>
    <t>Налог на доходы 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227;227,1;228 Налогового кодекса Российской Федерации, а также доходов от долевого участия организации, полученных в виде дивидендов.</t>
  </si>
  <si>
    <t>000 1 03 00000 00 0000 000</t>
  </si>
  <si>
    <t>Налоги на товары (работы, услуги), реализуемые на территории Российской Федерации</t>
  </si>
  <si>
    <t>000 1 03 02000 01 0000 110</t>
  </si>
  <si>
    <t>Акцизы по подакцизным товарам (продукции), производимым на территории Российской Федерации</t>
  </si>
  <si>
    <t>182 1 03 02230 01 0000 110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</si>
  <si>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</si>
  <si>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</si>
  <si>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</si>
  <si>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</si>
  <si>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</si>
  <si>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</si>
  <si>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</si>
  <si>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</si>
  <si>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</si>
  <si>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</si>
  <si>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</si>
  <si>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</si>
  <si>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</si>
  <si>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</si>
  <si>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</si>
  <si>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000 1 05 00000 00 0000 000 </t>
  </si>
  <si>
    <t>Налоги на совокупный доход</t>
  </si>
  <si>
    <t>182 1 05 01000 00 0000 110</t>
  </si>
  <si>
    <t>Налог, взимаемый в связи с применением упрощенной системы налогообложения</t>
  </si>
  <si>
    <t>000 1 05 01010 01 0000 110</t>
  </si>
  <si>
    <t>Налог, взимаемый с налогоплательщиков, выбравших в качестве объекта налогообложения доходы</t>
  </si>
  <si>
    <t>182 1 05 01011 01 0000 110</t>
  </si>
  <si>
    <t>Налог,  взимаемый  с  налогоплательщиков,
выбравших в качестве объекта налогообложения
доходы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</si>
  <si>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</si>
  <si>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</si>
  <si>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182 1 05 01021 01 0000 110</t>
  </si>
  <si>
    <t>Налог,  взимаемый  с  налогоплательщиков, выбравших в качестве объекта налогообложения доходы, уменьшенные на величину расходов (в том
числе  минимальный  налог,  зачисляемый  в бюджеты субъектов Российской Федерации)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</si>
  <si>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</si>
  <si>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</si>
  <si>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</si>
  <si>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</si>
  <si>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182 1 06 01030 10 0000 110</t>
  </si>
  <si>
    <t>Налог на имущество физических лиц, взимаемый по ставкам, применяемым к объектам налогооблажения, расположенным в границах сельских поселений</t>
  </si>
  <si>
    <t>000 1 06 06000 00 0000 110</t>
  </si>
  <si>
    <t>Земельный налог</t>
  </si>
  <si>
    <t>000 1 06 06030 00 0000 110</t>
  </si>
  <si>
    <t>Земельный налог с организаций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</si>
  <si>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</si>
  <si>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</si>
  <si>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</si>
  <si>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</si>
  <si>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</si>
  <si>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</si>
  <si>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000 1 08 00000 00 0000 000</t>
  </si>
  <si>
    <t>Государственная пошлина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</si>
  <si>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</si>
  <si>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</si>
  <si>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680 1 08 04020 01 0000 110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</si>
  <si>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</si>
  <si>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680 1 08 04020 01 1000 110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</si>
  <si>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</si>
  <si>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</si>
  <si>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</si>
  <si>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</si>
  <si>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</si>
  <si>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 (за исключением земельных участков  бюджетных и автономных учреждений)</t>
  </si>
  <si>
    <t>680 1 11 05025 10 0000 120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</si>
  <si>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</si>
  <si>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</si>
  <si>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</si>
  <si>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</si>
  <si>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Прочие поступления от использования имущества, находящегося в государственной и муниципальной собственности  (за  исключением  имущества
бюджетных и автономных учреждений, а также имущества государственных и муниципальных унитарных предприятий, в том числе казенных)</t>
  </si>
  <si>
    <t>680 1 11 09045 10 0000 120</t>
  </si>
  <si>
    <t xml:space="preserve"> Прочие поступления от использования имущества, находящегося в собственности сельских поселений (за  исключением  имущества  муниципальных
бюджетных и автономных учреждений, а также имущества  муниципальных  унитарных предприятий, в том числе казенных)</t>
  </si>
  <si>
    <t>000 2 00 00000 00 0000 000</t>
  </si>
  <si>
    <t xml:space="preserve">БЕЗВОЗМЕЗДНЫЕ ПОСТУПЛЕНИЯ  </t>
  </si>
  <si>
    <t>000 2 02 00000 00 0000 000</t>
  </si>
  <si>
    <t>Безвозмездные поступления от других бюджетов бюджетной системы Российской Федерации</t>
  </si>
  <si>
    <t>000 2 02 10000 00 0000 150</t>
  </si>
  <si>
    <t>Дотации бюджетам бюджетной системы  Российской Федерации</t>
  </si>
  <si>
    <t>000 2 02 15001 00 0000 150</t>
  </si>
  <si>
    <t xml:space="preserve">Дотации на выравнивание бюджетной обеспеченности </t>
  </si>
  <si>
    <t>680 2 02 15001 10 0000 150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</si>
  <si>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</si>
  <si>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000 2 02 16001 00 0000 150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</si>
  <si>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</si>
  <si>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680 2 02 16001 10 0000 150</t>
  </si>
  <si>
    <t>Дотации бюджетам сельских поселений на выравнивание бюджетной обеспеченности из бюджетов муниципальных районов</t>
  </si>
  <si>
    <t>000 2 02 19999 00 0000 150</t>
  </si>
  <si>
    <t>Прочие дотации</t>
  </si>
  <si>
    <t>680 2 02 19999 10 0000 150</t>
  </si>
  <si>
    <t>Прочие дотации бюджетам сельских поселений</t>
  </si>
  <si>
    <t>000 2 02 20000 00 0000 150</t>
  </si>
  <si>
    <t>Субсидии бюджетам бюджетной системы Российской Федерации (межбюджетные субсидии)</t>
  </si>
  <si>
    <t>000 2 02 29999 00 0000 150</t>
  </si>
  <si>
    <t>Прочие субсидии</t>
  </si>
  <si>
    <t>000 2 02 29999 10 0000 150</t>
  </si>
  <si>
    <t>Прочие субсидии бюджетам сельских поселений</t>
  </si>
  <si>
    <t>680 2 02 29999 10 0000 150</t>
  </si>
  <si>
    <t>Субсидии местным бюджетам на софинансирование расходных обязательств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</si>
  <si>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000 2 02 30000 00 0000 150</t>
  </si>
  <si>
    <t>Субвенции бюджетам бюджетной системы Российской Федерации</t>
  </si>
  <si>
    <t>000 2 02 30024 00 0000 150</t>
  </si>
  <si>
    <t>Субвенции местным бюджетам на выполнение передаваемых полномочий субъектов Российской Федерации</t>
  </si>
  <si>
    <t>000 2 02 30024 10 0000 150</t>
  </si>
  <si>
    <t>Субвенции бюджетам сельских поселений на выполнение передаваемых полномочий субъектов Российской Федерации</t>
  </si>
  <si>
    <t>680 2 02 30024 10 0000 150</t>
  </si>
  <si>
    <t>Субвенции местным бюджетам на осуществление отдельных государственных полномочий Ненецкого автономного округа в сфере административных правонарушений</t>
  </si>
  <si>
    <t>Субвенции местным бюджетам на осуществление государственного полномочия Ненецкого автономного округа по предоставлению единовременной выплаты пенсионерам на капитальный ремонт находящегося в их собственности жилого помещения</t>
  </si>
  <si>
    <t>000 2 02 35118 00 0000 150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</si>
  <si>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</si>
  <si>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680 2 02 35118 10 0000 150</t>
  </si>
  <si>
    <t xml:space="preserve">Субвенции бюджетам сельских поселений на осуществление   первичного воинского учета органами местного самоуправления поселений, муниципальных и городских округов </t>
  </si>
  <si>
    <t>000 2 02 40000 00 0000 150</t>
  </si>
  <si>
    <t>Иные межбюджетные трансферты</t>
  </si>
  <si>
    <t>000 2 02 40014 00 0000 150</t>
  </si>
  <si>
    <t>Межбюджетные  трансферты,  передаваемые бюджетам  муниципальных образований  на осуществление части полномочий по решению вопросов местного значения в соответствии с заключенными соглашениями</t>
  </si>
  <si>
    <t>000 2 02 40014 10 0000 150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</si>
  <si>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</si>
  <si>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680 2 02 40014 10 0000 150</t>
  </si>
  <si>
    <t xml:space="preserve">Муниципальная программа  «Безопасность на территории муниципального района «Заполярный район» на 2019-2030 годы» </t>
  </si>
  <si>
    <t>Организация обучения неработающего населения в области гражданской обороны и защиты от чрезвычайных ситуаций</t>
  </si>
  <si>
    <t>Предупреждение и ликвидация последствий ЧС в границах поселений муниципальных образований</t>
  </si>
  <si>
    <t>Муниципальная программа "Развитие транспортной инфраструктуры муниципального района "Заполярный район"  на 2021-2030 годы"</t>
  </si>
  <si>
    <t xml:space="preserve"> Содержание авиаплощадок в поселениях Заполярного района</t>
  </si>
  <si>
    <t>Обозначение и содержание снегоходных маршрутов</t>
  </si>
  <si>
    <t xml:space="preserve"> - обустройство проезда в районе от ул. Армейская до сельского кладбища п. Индига Сельского поселения "Тиманский сельсовет" ЗР НАО"</t>
  </si>
  <si>
    <t>000 2 02 49999 00 0000 150</t>
  </si>
  <si>
    <t xml:space="preserve">Прочие межбюджетные трансферты, передаваемые бюджетам </t>
  </si>
  <si>
    <t>000 2 02 49999 10 0000 150</t>
  </si>
  <si>
    <t xml:space="preserve">Прочие межбюджетные трансферты, передаваемые бюджетам сельских поселений  </t>
  </si>
  <si>
    <t>680 2 02 49999 10 0000 150</t>
  </si>
  <si>
    <t>Иные межбюджетные трансферты на поддержку  мер по обеспечению сбалансированности бюджетов поселений</t>
  </si>
  <si>
    <t>Иные межбюджетные трансферты местным бюджетам для поощрения муниципальных управленческих команд за дотижение Ненецким автономным округом показателей эффективности деятельности высшего должностного лица</t>
  </si>
  <si>
    <t>Расходы на оплату коммунальных услуг и приобретение твердого топлива</t>
  </si>
  <si>
    <t>Расходы на выплату пенсий за выслугу лет лицам, замещавшим выборные должности и должности муниципальной службы</t>
  </si>
  <si>
    <t>Расходы, связанные с организацией и проведением выборов депутатов представительных органов местного самоуправления и глав местных администраций</t>
  </si>
  <si>
    <t>МП "Строительство (приобретение) и проведение мероприятий по капитальному и текущему ремонту жилых помещений муниципального района «Заполярный район» на 2020-2030 годы"</t>
  </si>
  <si>
    <t>- капитальный ремонт жилого дома № 127 по ул. Рыбацкая в п. Индига</t>
  </si>
  <si>
    <t>- ремонт системы отопления в квартире № 4 дома №166 по ул. Новая в п. Индига МО "Тиманский сельсовет" НАО"</t>
  </si>
  <si>
    <t>- капитальный ремонт жилого дома № 159 по ул. Новая в п.Индига МО "Тиманский сельсовет" НАО</t>
  </si>
  <si>
    <t>- приобретение 1-комнатной квартиры в п.Индига МО "Тиманский сельсовет" НАО</t>
  </si>
  <si>
    <t>- ремонт цокольного перекрытия в жилом доме № 165 по ул. Новая в п.Индига МО "Тиманский сельсовет" НАО</t>
  </si>
  <si>
    <t>- ремонт цокольного перекрытия в жилом доме № 166 по ул. Новая в п.Индига МО "Тиманский сельсовет" НАО</t>
  </si>
  <si>
    <t>- снос ветхого жилого дома № 92 по ул. Центральная в п. Индига (софинансирование в размере 3% стоимости мероприятия)</t>
  </si>
  <si>
    <t>- разработка проектов организации работ по сносу дома №92 по ул. Центральная в п. Индига"</t>
  </si>
  <si>
    <t>- расходы, связанные с организацией и проведением выборов депутатов представительных органов местного самоуправления и глав местных администраций</t>
  </si>
  <si>
    <t>Муниципальная программа "Развитие транспортной инфраструктуры муниципального района "Заполярный район" на 2021-2030 годы"</t>
  </si>
  <si>
    <r>
      <rPr>
        <sz val="12"/>
        <rFont val="Times New Roman"/>
        <family val="1"/>
        <charset val="204"/>
      </rPr>
      <t xml:space="preserve">- осуществление дорожной деятельности в отношении автомобильных дорог местного значения за счет средств дорожного фонда муниципального района "Заполярный район" </t>
    </r>
    <r>
      <rPr>
        <b/>
        <sz val="12"/>
        <rFont val="Times New Roman"/>
        <family val="1"/>
        <charset val="204"/>
      </rPr>
      <t>(</t>
    </r>
    <r>
      <rPr>
        <sz val="12"/>
        <rFont val="Times New Roman"/>
        <family val="1"/>
        <charset val="204"/>
      </rPr>
      <t>ремонт и содержание автомобильных дорог общего пользования местного значения</t>
    </r>
    <r>
      <rPr>
        <b/>
        <sz val="12"/>
        <rFont val="Times New Roman"/>
        <family val="1"/>
        <charset val="204"/>
      </rPr>
      <t>)</t>
    </r>
  </si>
  <si>
    <t>Предоставление муниципальным  образованиям иных межбюджетных трансфертов  на возмещение недополученных доходов или финансовое возмещение затрат возникающих при оказании жителям поселения услуг общественных бань</t>
  </si>
  <si>
    <t>Благоустройство территорий поселений</t>
  </si>
  <si>
    <t>Уличное освещение</t>
  </si>
  <si>
    <t>- ремонт общественной бани п.Индига МО "Тиманский сельсовет" НАО</t>
  </si>
  <si>
    <t>Муниципальная программа "Развитие коммунальной инфраструктуры муниципального района  "Заполярный район" на 2020-2030 годы»</t>
  </si>
  <si>
    <t>Предоставление муниципальным образованиям иных межбюджетных трансфертов на содержание земельных участков, находящихся в собственности или в постоянном (бессрочном) пользовании муниципальных образований, предназначенных под складирование отходов</t>
  </si>
  <si>
    <t>Муниципальная программа "Управление муниципальным имуществом муниципального района "Заполярный район" на 2022-2030 годы"</t>
  </si>
  <si>
    <t>- капитальный ремонт жилого дома по ул. Новая № 150 в п. Индига МО "Тиманский сельсовет" НАО</t>
  </si>
  <si>
    <t>- капитальный ремонт жилого дома по ул. Сельская № 101 в п. Индига МО "Тиманский сельсовет" НАО</t>
  </si>
  <si>
    <t>- капитальный ремонт жилого дома по ул. Сельская № 100 в п. Индига МО "Тиманский сельсовет" НАО</t>
  </si>
  <si>
    <t>- приобретение квартиры в п.Индига МО "Тиманский сельсовет" НАО</t>
  </si>
  <si>
    <t>- капитальный ремонт жилого дома № 102 по ул. Сельская в п. Индига МО "Тиманский сельсовет" НАО</t>
  </si>
  <si>
    <t>- текущий ремонт цокольного перекрытия в жилом доме 165 по ул.Новая в п.Индига МО "Тиманский сельсовет" НАО</t>
  </si>
  <si>
    <t>- текущий ремонт цокольного перекрытия в жилом доме 166 по ул.Новая в п.Индига МО "Тиманский сельсовет" НАО</t>
  </si>
  <si>
    <t>Организация ритуальных услуг</t>
  </si>
  <si>
    <t xml:space="preserve">Муниципальная программа «Безопасность на территории муниципального района «Заполярный район» на 2019-2030 годы» </t>
  </si>
  <si>
    <t>- выплаты денежного поощрения членам добровольных народных дружин, участвующим в охране общественного порядка в муниципальных образованиях</t>
  </si>
  <si>
    <t>Муниципальная программа «Управление муниципальным имуществом муниципального района «Заполярный район» на 2022-2030 годы»</t>
  </si>
  <si>
    <t>Выполнение работ по гидравлической промывке, испытаний на плотность и прочность системы отопления потребителя тепловой энергии</t>
  </si>
  <si>
    <t>ВСЕГО ДОХОДЫ ПОСЕЛЕНИЯ</t>
  </si>
  <si>
    <t>Приложение № 2</t>
  </si>
  <si>
    <t>Источники финансирования дефицита местного бюджета  на 2024 год</t>
  </si>
  <si>
    <t>Код бюджетной классификации источников внутреннего финансирования дефицитов бюджетов</t>
  </si>
  <si>
    <t>План на 2024 год (тыс.руб.)</t>
  </si>
  <si>
    <t>Исполнение за 3 квартал 2018 года (тыс.руб.)</t>
  </si>
  <si>
    <t>План на 2024 года (тыс.руб.)</t>
  </si>
  <si>
    <t>План на 2025 года (тыс.руб.)</t>
  </si>
  <si>
    <t xml:space="preserve">Источники внутреннего финансирования дефицитов бюджетов </t>
  </si>
  <si>
    <t>680 01 00 00 00 00 0000 000</t>
  </si>
  <si>
    <t>Изменение остатков средств на счетах по учету средств бюджетов</t>
  </si>
  <si>
    <t>680 01 05 00 00 00 0000 000</t>
  </si>
  <si>
    <t>Увеличение остатков средств бюджетов</t>
  </si>
  <si>
    <t>680 01 05 00 00 00 0000 500</t>
  </si>
  <si>
    <t>Увеличение прочих остатков средств бюджетов</t>
  </si>
  <si>
    <t>680 01 05 02 00 00 0000 500</t>
  </si>
  <si>
    <t>Увеличение прочих остатков денежных средств бюджетов</t>
  </si>
  <si>
    <t>680 01 05 02 01 00 0000 510</t>
  </si>
  <si>
    <t>Увеличение прочих остатков денежных средств бюджетов сельских поселений</t>
  </si>
  <si>
    <t>680 01 05 02 01 10 0000 510</t>
  </si>
  <si>
    <t>Уменьшение остатков средств бюджетов</t>
  </si>
  <si>
    <t>680 01 05 00 00 00 0000 600</t>
  </si>
  <si>
    <t>Уменьшение прочих остатков средств бюджетов</t>
  </si>
  <si>
    <t>680 01 05 02 00 00 0000 600</t>
  </si>
  <si>
    <t>Уменьшение прочих остатков  денежных средств бюджетов</t>
  </si>
  <si>
    <t>680 01 05 02 01 00 0000 610</t>
  </si>
  <si>
    <t>Уменьшение прочих остатков денежных средств бюджетов  сельских поселений</t>
  </si>
  <si>
    <t>680 01 05 02 01 10 0000 610</t>
  </si>
  <si>
    <t>Приложение № 3</t>
  </si>
  <si>
    <t>Распределение</t>
  </si>
  <si>
    <t>Глава</t>
  </si>
  <si>
    <t>Раздел</t>
  </si>
  <si>
    <t>Подраздел</t>
  </si>
  <si>
    <t>Целевая статья</t>
  </si>
  <si>
    <t>Вид расхода</t>
  </si>
  <si>
    <t>План на 2025 год (тыс.руб.)</t>
  </si>
  <si>
    <t>ВСЕГО РАСХОДОВ</t>
  </si>
  <si>
    <t>Администрация Сельского поселения «Тиманский сельсовет» Заполярного района Ненецкого автономного округа</t>
  </si>
  <si>
    <t>ОБЩЕГОСУДАРСТВЕННЫЕ ВОПРОСЫ</t>
  </si>
  <si>
    <t>01</t>
  </si>
  <si>
    <t>Функционирование высшего должностного лица субъекта Российской  Федерации и муниципального образования</t>
  </si>
  <si>
    <t>02</t>
  </si>
  <si>
    <t>Глава Сельского поселения</t>
  </si>
  <si>
    <t>91.0.00.00000</t>
  </si>
  <si>
    <t xml:space="preserve">Расходы на содержание органов местного самоуправления и обеспечение их функций </t>
  </si>
  <si>
    <t>91.0.00.91010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</si>
  <si>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</si>
  <si>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</si>
  <si>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Другие не программные расходы</t>
  </si>
  <si>
    <t>98.0.00.00000</t>
  </si>
  <si>
    <t xml:space="preserve">Иные межбюджетные трансферты местным бюджетам  для поощрения муниципальных управленческих команд за достижение Ненецким автономным округом показателей эффективности деятельности высшего должностного лица </t>
  </si>
  <si>
    <t>98.0.00.79020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</si>
  <si>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</si>
  <si>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законодательных (представительных) органов государственной власти и представительных органов муниципального образования</t>
  </si>
  <si>
    <t>03</t>
  </si>
  <si>
    <t>Представительный орган Сельского поселения</t>
  </si>
  <si>
    <t>92.0.00.00000</t>
  </si>
  <si>
    <t>Депутаты представительного органа</t>
  </si>
  <si>
    <t>92.1.00.00000</t>
  </si>
  <si>
    <t>Расходы на содержание органов местного самоуправления и обеспечение их функций</t>
  </si>
  <si>
    <t>92.1.00.91010</t>
  </si>
  <si>
    <t>Аппарат Совета депутатов муниципального образования</t>
  </si>
  <si>
    <t>92.2.00.00000</t>
  </si>
  <si>
    <t>92.2.00.91010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</si>
  <si>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</si>
  <si>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</si>
  <si>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Муниципальная программа "Развитие административной системы местного самоуправления муниципального района  " Заполярный район " на 2017-2025 годы "</t>
  </si>
  <si>
    <t>31.0.00.00000</t>
  </si>
  <si>
    <t>Подпрограмма 6 «Возмещение части затрат органов местного самоуправления поселений Ненецкого автономного округа»</t>
  </si>
  <si>
    <t>31.6.00.00000</t>
  </si>
  <si>
    <t>Иные межбюджетные трансферты в рамках подпрограммы 6 "Возмещение части затрат органов местного самоуправления поселений Ненецкого автономного округа"</t>
  </si>
  <si>
    <t>31.6.00.89220</t>
  </si>
  <si>
    <t>Закупка товаров, работ и услуг для обеспечения государственных (муниципальных) нужд</t>
  </si>
  <si>
    <t>200</t>
  </si>
  <si>
    <t>Администрация поселения</t>
  </si>
  <si>
    <t>93.0.00.00000</t>
  </si>
  <si>
    <t>93.0.00.91010</t>
  </si>
  <si>
    <t>Иные бюджетные ассигнования</t>
  </si>
  <si>
    <t>800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</si>
  <si>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</si>
  <si>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</si>
  <si>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 для выполнения переданных полномочий контрольно-счетного органа поселения по осуществлению внешнего муниципального финансового контроля</t>
  </si>
  <si>
    <t>98.0.00.99110</t>
  </si>
  <si>
    <t>Межбюджетные трансферты</t>
  </si>
  <si>
    <t>500</t>
  </si>
  <si>
    <t>Обеспечение проведения выборов и референдумов</t>
  </si>
  <si>
    <t>07</t>
  </si>
  <si>
    <t>Муниципальная программа «Развитие административной системы местного самоуправления муниципального района «Заполярный район» на 2017-2025 годы»</t>
  </si>
  <si>
    <t>Резервные фонды</t>
  </si>
  <si>
    <t>11</t>
  </si>
  <si>
    <t>90.0.00.00000</t>
  </si>
  <si>
    <t>Резервные фонды местных администраций</t>
  </si>
  <si>
    <t>90.0.00.90010</t>
  </si>
  <si>
    <t>Другие общегосударственные вопросы</t>
  </si>
  <si>
    <t>13</t>
  </si>
  <si>
    <t>Муниципальная программа "Развитие административной системы местного самоуправления муниципального района " Заполярный район " на 2017-2025 годы "</t>
  </si>
  <si>
    <t>Подпрограмма 2 «Управление муниципальным имуществом»</t>
  </si>
  <si>
    <t>31.2.00.00000</t>
  </si>
  <si>
    <t>Иные межбюджетные трансферты в рамках подпрограммы 2 «Управление муниципальным имуществом»</t>
  </si>
  <si>
    <t>31.2.00.89210</t>
  </si>
  <si>
    <t>- приобретение запасных частей для вездехода "Трэкол" Администрации МО "Тиманский сельсовет" НАО</t>
  </si>
  <si>
    <t>- ремонт вездехода "Трэкол" Администрации МО "Тиманский сельсовет" НАО</t>
  </si>
  <si>
    <t>- ремонт снегохода "Arctic Cat Z1" Администрации МО "Тиманский сельсовет" НАО</t>
  </si>
  <si>
    <t>- устройство уличного туалета в п.Индига МО "Тиманский сельсовет" НАО</t>
  </si>
  <si>
    <t>- разработка проектной документации на ремонт причалов в п.Индига МО "Тиманский сельсовет" НАО</t>
  </si>
  <si>
    <t>31.2.22.89210</t>
  </si>
  <si>
    <t>- расходы на оплату коммунальных услуг и приобретение твердого топлива</t>
  </si>
  <si>
    <t>Муниципальная программа «Развитие транспортной инфраструктуры муниципального района «Заполярный район» на 2021-2030 годы»</t>
  </si>
  <si>
    <t>39.0.00.00000</t>
  </si>
  <si>
    <t>Иные межбюджетные трансферты в рамках муниципальной программы «Развитие транспортной инфраструктуры муниципального района «Заполярный район» на 2021-2030 годы»</t>
  </si>
  <si>
    <t>39.0.00.89290</t>
  </si>
  <si>
    <t>42.0.00.00000</t>
  </si>
  <si>
    <t>Иные межбюджетные трансферты в рамках муниципальной программы «Управление муниципальным имуществом  муниципального района «Заполярный район» на 2022-2030 годы»</t>
  </si>
  <si>
    <t>42.0.00.89210</t>
  </si>
  <si>
    <t>Капитальный и текущий ремонт муниципального имущества, разработка проектной документации. Сельское поселение "Тиманский сельсовет" Заполярного района Ненецкого автономного округа
Мероприятие "Переоборудование помещений бани                
п. Индига под хозяйственно-технические нужды МКП «Жилищно-коммунальное хозяйство муниципального образования «Тиманский сельсовет»» ЗР НАО"</t>
  </si>
  <si>
    <t>Выполнение переданных государственных полномочий</t>
  </si>
  <si>
    <t>95.0.00.00000</t>
  </si>
  <si>
    <t>95.0.00.79210</t>
  </si>
  <si>
    <t>Другие непрограммные расходы</t>
  </si>
  <si>
    <t xml:space="preserve"> </t>
  </si>
  <si>
    <t>Содержание зданий и сооружений на территории взлетно-посадочных полос и вертолетных площадок</t>
  </si>
  <si>
    <t>98.0.00.91080</t>
  </si>
  <si>
    <t>Оценка недвижимости, признание права и регулирование отношений по муниципальной собственности</t>
  </si>
  <si>
    <t>98.0.00.91090</t>
  </si>
  <si>
    <t>Проведение праздничных мероприятий</t>
  </si>
  <si>
    <t>98.0.00.91130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</si>
  <si>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</si>
  <si>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</si>
  <si>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</si>
  <si>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95.0.00.51180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</si>
  <si>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</si>
  <si>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</si>
  <si>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</si>
  <si>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Муниципальная программа «Безопасность  на территории муниципального района «Заполярный район» на 2019-2030 годы»</t>
  </si>
  <si>
    <t>33.0.00.00000</t>
  </si>
  <si>
    <t>Иные межбюджетные трансферты в рамках МП "Безопасность на территории муниципального района "Заполярный район" на 2019-2030 годы"</t>
  </si>
  <si>
    <t>33.0.00.89300</t>
  </si>
  <si>
    <t>- организация обучения неработающего населения в области гражданской обороны и защиты от чрезвычайных ситуаций</t>
  </si>
  <si>
    <t>- предупреждение и ликвидацию последствий ЧС в границах поселений муниципальных образований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</si>
  <si>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</si>
  <si>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</si>
  <si>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Иные межбюджетные трансферты в рамках муниципальной программы "Безопасность на территории муниципального района "Заполярный район" на 2019-2030 годы"</t>
  </si>
  <si>
    <t>33.0.00.89240</t>
  </si>
  <si>
    <t>.</t>
  </si>
  <si>
    <t>Муниципальные программы</t>
  </si>
  <si>
    <t>МП "Безопасность жизнедеятельности населения муниципального образования "Тиманский сельсовет" НАО на 2022 год"</t>
  </si>
  <si>
    <t>42.0.00.92050</t>
  </si>
  <si>
    <t>Другие вопросы в области национальной безопасности и правоохранительной деятельности</t>
  </si>
  <si>
    <t>14</t>
  </si>
  <si>
    <t>Выплаты денежного поощрения членам добровольных народных дружин, участвующим в охране общественного порядка в муниципальных образованиях</t>
  </si>
  <si>
    <t>НАЦИОНАЛЬНАЯ ЭКОНОМИКА</t>
  </si>
  <si>
    <t>Транспорт</t>
  </si>
  <si>
    <t>08</t>
  </si>
  <si>
    <t>Муниципальная программа « Развитие транспортной инфраструктур муниципального района «Заполярный район» на 2021-2030 годы»</t>
  </si>
  <si>
    <t>Иные межбюджетные трансферты в рамках муниципальной программы «Развитие транспортной инфраструктуры муниципального  района «Заполярный район» на 2021-2030 годы»</t>
  </si>
  <si>
    <t>Дорожное хозяйство (дорожные фонды)</t>
  </si>
  <si>
    <t>Иные межбюджетные трансферты в рамках муниципальной программы «Развитие транспортной инфраструктуры поселений муниципального  района «Заполярный район» на 2021-2030 годы»</t>
  </si>
  <si>
    <t>Ремонт и содержание автомобильных дорог общего пользования местного значения</t>
  </si>
  <si>
    <t>Муниципальный дорожный фонд</t>
  </si>
  <si>
    <t>98.0.00.93100</t>
  </si>
  <si>
    <t>Другие вопросы в области национальной экономики</t>
  </si>
  <si>
    <t>12</t>
  </si>
  <si>
    <t>Социальное обеспечение и иные выплаты населению</t>
  </si>
  <si>
    <t>300</t>
  </si>
  <si>
    <t>ЖИЛИЩНО – КОММУНАЛЬНОЕ ХОЗЯЙСТВО</t>
  </si>
  <si>
    <t>05</t>
  </si>
  <si>
    <t>Жилищное хозяйство</t>
  </si>
  <si>
    <t>Муниципальная программа «Строительство (приобретение) и проведение мероприятий по капитальному и текущему ремонту жилых помещений муниципального района «Заполярный район» на 2020-2030 годы»</t>
  </si>
  <si>
    <t>35.0.00.00000</t>
  </si>
  <si>
    <t>Иные межбюджетные трансферты в рамках Муниципальной программы "Строительство (приобретение) и проведение мероприятий по капитальному и текущему ремонту жилых помещений муниципального района "Заполярный район" на 2020-2030 годы»</t>
  </si>
  <si>
    <t>35.0.00.89250</t>
  </si>
  <si>
    <t>- капитальный ремонт жилого дома № 102 по ул. Сельская в п.Индига МО "Тиманский сельсовет" НАО</t>
  </si>
  <si>
    <t xml:space="preserve">- приобретение квартиры в п. Индига МО "Тиманский сельсовет" НАО </t>
  </si>
  <si>
    <t>Капитальные вложения в объекты государственной (муниципальной) собственности</t>
  </si>
  <si>
    <t>400</t>
  </si>
  <si>
    <t>Другие мероприятия в области жилищного хозяйства</t>
  </si>
  <si>
    <t>98.0.00.96130</t>
  </si>
  <si>
    <t>Коммунальное хозяйство</t>
  </si>
  <si>
    <t>Муниципальная программа " Развитие социальной инфраструктуры и создание комфортных условий проживания на территории муниципального района «Заполярный район" на 2021-2030 годы"</t>
  </si>
  <si>
    <t>32.0.00.00000</t>
  </si>
  <si>
    <t>Иные межбюджетные трансферты в рамках муниципальной программы «Развитие социальной инфраструктуры и создание комфортных условий проживания на территории муниципального района «Заполярный район» на 2021-2030 годы»</t>
  </si>
  <si>
    <t>32.0.00.89230</t>
  </si>
  <si>
    <t>предоставление муниципальным  образованиям иных межбюджетных трансфертов  на возмещение недополученных доходов или финансового возмещения затрат, возникающих при оказании жителям поселения услуг общественных бань</t>
  </si>
  <si>
    <t>Муниципальная программа  «Развитие коммунальной инфраструктуры муниципального района «Заполярный район» на 2020-2030 годы»</t>
  </si>
  <si>
    <t>36.0.00.00000</t>
  </si>
  <si>
    <t>Иные межбюджетные трансферты в рамках муниципальной программы «Развитие коммунальной инфраструктуры муниципального района «Заполярный район» на 2020-2030 годы»</t>
  </si>
  <si>
    <t>36.0.00.89260</t>
  </si>
  <si>
    <t>Благоустройство</t>
  </si>
  <si>
    <t>680</t>
  </si>
  <si>
    <t>Текущий ремонт подвесного моста в п. Индига Сельского поселения "Тиманский сельсовет" ЗР НАО"</t>
  </si>
  <si>
    <t>Прочие мероприятия по благоустройству</t>
  </si>
  <si>
    <t>98.0.00.96360</t>
  </si>
  <si>
    <t>Другие вопросы в области жилищно-коммунального хозяйства</t>
  </si>
  <si>
    <t>Иные межбюджетные трансферты на организацию ритуальных услуг</t>
  </si>
  <si>
    <t>98.0.00.89140</t>
  </si>
  <si>
    <t>СОЦИАЛЬНАЯ  ПОЛИТИКА</t>
  </si>
  <si>
    <t>Пенсионное обеспечение</t>
  </si>
  <si>
    <t>Муниципальная программа "Развитие административной системы местного самоуправления муниципального района  «Заполярный район " на 2017-2025 годы»</t>
  </si>
  <si>
    <t>Социальное обеспечение населения</t>
  </si>
  <si>
    <t>41.0.00.00000</t>
  </si>
  <si>
    <t>МП "Старшее поколение на 2022 год"</t>
  </si>
  <si>
    <t>41.0.00.95010</t>
  </si>
  <si>
    <t>Субвенции местным бюджетам на осуществление государственного полномочия Ненецкого автономного округа по предоставлению единовременной выплаты пенсионерам на капитальный ремонт находящегося  в их собственности жилого помещения</t>
  </si>
  <si>
    <t>95.0.00.79230</t>
  </si>
  <si>
    <t>Другие вопросы в области социальной политики</t>
  </si>
  <si>
    <t>98.0.00.79530</t>
  </si>
  <si>
    <t>Софинансирование расходных  обязательств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 за счет средств местного бюджета</t>
  </si>
  <si>
    <t>98.0.00.S9530</t>
  </si>
  <si>
    <t>2023 г.</t>
  </si>
  <si>
    <t xml:space="preserve">Расходы на выплату пенсий за выслугу лет лицам, замещавшим выборные должности </t>
  </si>
  <si>
    <t>Расходы на выплату пенсий за выслугу лет лицам, замещавшим  должности муниципальной службы</t>
  </si>
  <si>
    <t>Иные межбюджетные трансферты в рамках подпрограммы  "Возмещение части затрат органов местного самоуправления поселений Ненецкого автономного округа муниципальной программы "Развитие административной системы местного самоуправления муниципального района "Заполярный район" на 2024-2030 годы"</t>
  </si>
  <si>
    <t>Мероприятие «Ремонт котельной и подсобных помещений общественной бани в п. Индига Сельского поселения «Тиманский сельсовет» ЗР НАО»</t>
  </si>
  <si>
    <t xml:space="preserve">
Мероприятие «Капитальный ремонт общественной бани в 
п. Выучейский Сельского поселения «Тиманский сельсовет» ЗР НАО»</t>
  </si>
  <si>
    <t>Вывоз и очистка отходов производства и потребления</t>
  </si>
  <si>
    <t>Мероприятие «Замена деревянных тротуаров от дома № 126 по ул. Рыбацкая до дома № 131 по ул. Рыбацкая (здание аэропорта) в п. Индига Сельского поселения «Тиманский сельсовет» ЗР НАО»</t>
  </si>
  <si>
    <t>Капитальный и текущий ремонт муниципального имущества, разработка проектной документации</t>
  </si>
  <si>
    <t>Мероприятие "Капитальный ремонт дома № 116 по ул. Речная в 
п. Индига Сельского поселения «Тиманский сельсовет» ЗР НАО"</t>
  </si>
  <si>
    <t xml:space="preserve">Мероприятие "Приобретение и поставка 510 тонн щебня </t>
  </si>
  <si>
    <t>Муниципальная программа "Развитие социальной инфраструктуры и создание комфортных условий проживания на территории муниципального района "Заполярный район" на 2021-2030 годы"</t>
  </si>
  <si>
    <t>Мероприятие "Оснащение помещения, используемого участковым уполномоченным полиции в здании Администрации Сельского поселения «Тиманский сельсовет» ЗР НАО входными металлическими дверьми и металлическими решетками на оконные конструкции"</t>
  </si>
  <si>
    <t>Другие мероприятия</t>
  </si>
  <si>
    <t>Строительствл (приобретение), капитальный и текущий ремонт общественных бань</t>
  </si>
  <si>
    <t>43.0.00.89350</t>
  </si>
  <si>
    <t>43.0.00.00000</t>
  </si>
  <si>
    <t>43.0.00.89330</t>
  </si>
  <si>
    <t>43.0.00.89340</t>
  </si>
  <si>
    <t>Вывоз и очистка отходов потребления</t>
  </si>
  <si>
    <t>Строительство (приобретение), капитальный и текущий ремонт общественных бань</t>
  </si>
  <si>
    <t>Мероприятие «Капитальный ремонт общественной бани в 
п. Выучейский Сельского поселения «Тиманский сельсовет» ЗР НАО»</t>
  </si>
  <si>
    <t>Другие мероприятия за счет средств дорожного фонда</t>
  </si>
  <si>
    <t xml:space="preserve">  Мероприятие "Приобретение и поставка 510 тонн щебня 
в п. Индига Сельского поселения «Тиманский сельсовет» ЗР НАО"</t>
  </si>
  <si>
    <t>\</t>
  </si>
  <si>
    <t>Мероприятие "Проведение экспертизы сметного расчета капитального ремонта причалов в п. Индига Сельского поселения «Тиманский сельсовет» ЗР НАО"</t>
  </si>
  <si>
    <t xml:space="preserve">2023г.  № </t>
  </si>
  <si>
    <t>План на 2026 год</t>
  </si>
  <si>
    <t>к СС фин плану</t>
  </si>
  <si>
    <t>"О местном бюджете на 2024 и 25-26 год"</t>
  </si>
  <si>
    <t xml:space="preserve"> местного бюджета по кодам классификации доходов бюджетов, по кодам видов доходов, подвидов доходов, классификации операций сектора государственного управления, относящихся к доходам местного бюджета на 2024 год  и плановыйперод  2025-2026годы</t>
  </si>
  <si>
    <t>План на 2026 год (тыс.руб.)</t>
  </si>
  <si>
    <t xml:space="preserve">2023 №  </t>
  </si>
  <si>
    <t>к СС фтн распределению</t>
  </si>
  <si>
    <t xml:space="preserve"> бюджетных ассигнований по разделам, подразделам, целевым статьям (муниципальным программам и непрограммным направлениям деятельности) и группам видов расходов бюджетов в ведомственной структуре расходов на 2024 год и на плановый период 2025-2026 годы.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</si>
</sst>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_ ;[Red]\-#,##0.00\ "/>
    <numFmt numFmtId="165" formatCode="#,##0.0"/>
    <numFmt numFmtId="166" formatCode="0.0"/>
    <numFmt numFmtId="167" formatCode="0000"/>
  </numFmts>
  <fonts count="35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4"/>
      <name val="Arial Cyr"/>
      <family val="2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Arial Cyr"/>
      <family val="2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4"/>
      <color rgb="FF00206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002060"/>
      <name val="Arial Cyr"/>
      <family val="2"/>
      <charset val="204"/>
    </font>
    <font>
      <b/>
      <sz val="12"/>
      <color rgb="FF203864"/>
      <name val="Times New Roman"/>
      <family val="1"/>
      <charset val="204"/>
    </font>
    <font>
      <sz val="11"/>
      <name val="Arial Cyr"/>
      <family val="2"/>
      <charset val="204"/>
    </font>
    <font>
      <b/>
      <sz val="11"/>
      <name val="Times New Roman"/>
      <family val="1"/>
      <charset val="204"/>
    </font>
    <font>
      <sz val="9"/>
      <color rgb="FF000000"/>
      <name val="Tahoma"/>
      <family val="2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FF0000"/>
      <name val="Arial Cyr"/>
      <family val="2"/>
      <charset val="204"/>
    </font>
    <font>
      <b/>
      <sz val="11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rgb="FF00000A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 Cyr"/>
      <family val="2"/>
      <charset val="204"/>
    </font>
    <font>
      <sz val="12"/>
      <color rgb="FF00206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</fonts>
  <fills count="40">
    <fill>
      <patternFill patternType="none"/>
    </fill>
    <fill>
      <patternFill patternType="gray125"/>
    </fill>
    <fill>
      <patternFill patternType="solid">
        <fgColor rgb="FFFFFF66"/>
        <bgColor rgb="FFFFFF99"/>
      </patternFill>
    </fill>
    <fill>
      <patternFill patternType="solid">
        <fgColor rgb="FFFFFFCC"/>
        <bgColor rgb="FFFFF2CC"/>
      </patternFill>
    </fill>
    <fill>
      <patternFill patternType="solid">
        <fgColor rgb="FFFFF2CC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FFC000"/>
        <bgColor rgb="FFFFCC00"/>
      </patternFill>
    </fill>
    <fill>
      <patternFill patternType="solid">
        <fgColor rgb="FF00FF00"/>
        <bgColor rgb="FF00FF66"/>
      </patternFill>
    </fill>
    <fill>
      <patternFill patternType="solid">
        <fgColor rgb="FFCCCCFF"/>
        <bgColor rgb="FFBDD7EE"/>
      </patternFill>
    </fill>
    <fill>
      <patternFill patternType="solid">
        <fgColor rgb="FFB4C7E7"/>
        <bgColor rgb="FFBDD7EE"/>
      </patternFill>
    </fill>
    <fill>
      <patternFill patternType="solid">
        <fgColor rgb="FFDBDBDB"/>
        <bgColor rgb="FFE6E6FF"/>
      </patternFill>
    </fill>
    <fill>
      <patternFill patternType="solid">
        <fgColor rgb="FFFFCCFF"/>
        <bgColor rgb="FFE6E6FF"/>
      </patternFill>
    </fill>
    <fill>
      <patternFill patternType="solid">
        <fgColor rgb="FFFFFF00"/>
        <bgColor rgb="FFFFFF66"/>
      </patternFill>
    </fill>
    <fill>
      <patternFill patternType="solid">
        <fgColor rgb="FFFF950E"/>
        <bgColor rgb="FFFFC000"/>
      </patternFill>
    </fill>
    <fill>
      <patternFill patternType="solid">
        <fgColor rgb="FFFF99CC"/>
        <bgColor rgb="FFFF66CC"/>
      </patternFill>
    </fill>
    <fill>
      <patternFill patternType="solid">
        <fgColor rgb="FF9999FF"/>
        <bgColor rgb="FFB4C7E7"/>
      </patternFill>
    </fill>
    <fill>
      <patternFill patternType="solid">
        <fgColor rgb="FFE6E6FF"/>
        <bgColor rgb="FFDBDBDB"/>
      </patternFill>
    </fill>
    <fill>
      <patternFill patternType="solid">
        <fgColor rgb="FF00FF66"/>
        <bgColor rgb="FF00FF00"/>
      </patternFill>
    </fill>
    <fill>
      <patternFill patternType="solid">
        <fgColor rgb="FFFFFF99"/>
        <bgColor rgb="FFFFFFCC"/>
      </patternFill>
    </fill>
    <fill>
      <patternFill patternType="solid">
        <fgColor rgb="FFFF66CC"/>
        <bgColor rgb="FFFF99CC"/>
      </patternFill>
    </fill>
    <fill>
      <patternFill patternType="solid">
        <fgColor rgb="FFCCFF99"/>
        <bgColor rgb="FFCCFFCC"/>
      </patternFill>
    </fill>
    <fill>
      <patternFill patternType="solid">
        <fgColor rgb="FFBDD7EE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CC00"/>
        <bgColor rgb="FFFFC000"/>
      </patternFill>
    </fill>
    <fill>
      <patternFill patternType="solid">
        <fgColor rgb="FFCCFFFF"/>
        <bgColor rgb="FFCC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F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99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rgb="FF00FF66"/>
      </patternFill>
    </fill>
    <fill>
      <patternFill patternType="solid">
        <fgColor theme="0"/>
        <bgColor rgb="FFBDD7EE"/>
      </patternFill>
    </fill>
    <fill>
      <patternFill patternType="solid">
        <fgColor theme="0"/>
        <bgColor rgb="FFE6E6FF"/>
      </patternFill>
    </fill>
    <fill>
      <patternFill patternType="solid">
        <fgColor theme="0"/>
        <bgColor rgb="FFFFFF66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1" fillId="0" borderId="0"/>
  </cellStyleXfs>
  <cellXfs count="346">
    <xf numFmtId="0" fontId="0" fillId="0" borderId="0" xfId="0"/>
    <xf numFmtId="0" fontId="3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3" fillId="0" borderId="0" xfId="0" applyFont="1" applyAlignment="1">
      <alignment horizontal="right" vertical="top"/>
    </xf>
    <xf numFmtId="164" fontId="3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5" fillId="0" borderId="0" xfId="0" applyFont="1"/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vertical="center"/>
    </xf>
    <xf numFmtId="4" fontId="9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top" wrapText="1"/>
    </xf>
    <xf numFmtId="165" fontId="7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top" wrapText="1"/>
    </xf>
    <xf numFmtId="165" fontId="7" fillId="3" borderId="1" xfId="0" applyNumberFormat="1" applyFont="1" applyFill="1" applyBorder="1" applyAlignment="1">
      <alignment horizontal="center" vertical="center" wrapText="1"/>
    </xf>
    <xf numFmtId="165" fontId="8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top" wrapText="1"/>
    </xf>
    <xf numFmtId="165" fontId="7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justify" vertical="top" wrapText="1"/>
    </xf>
    <xf numFmtId="165" fontId="11" fillId="0" borderId="1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0" fillId="3" borderId="2" xfId="0" applyFont="1" applyFill="1" applyBorder="1" applyAlignment="1">
      <alignment horizontal="justify" vertical="top"/>
    </xf>
    <xf numFmtId="0" fontId="7" fillId="0" borderId="3" xfId="0" applyFont="1" applyBorder="1" applyAlignment="1">
      <alignment vertical="center" wrapText="1"/>
    </xf>
    <xf numFmtId="0" fontId="7" fillId="0" borderId="0" xfId="0" applyFont="1" applyAlignment="1">
      <alignment horizontal="justify" vertical="top"/>
    </xf>
    <xf numFmtId="165" fontId="7" fillId="0" borderId="3" xfId="0" applyNumberFormat="1" applyFon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166" fontId="0" fillId="0" borderId="0" xfId="0" applyNumberFormat="1"/>
    <xf numFmtId="0" fontId="11" fillId="0" borderId="1" xfId="0" applyFont="1" applyBorder="1" applyAlignment="1">
      <alignment horizontal="justify" vertical="top"/>
    </xf>
    <xf numFmtId="0" fontId="10" fillId="3" borderId="1" xfId="0" applyFont="1" applyFill="1" applyBorder="1" applyAlignment="1">
      <alignment horizontal="justify" vertical="top"/>
    </xf>
    <xf numFmtId="165" fontId="7" fillId="4" borderId="1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top"/>
    </xf>
    <xf numFmtId="3" fontId="7" fillId="5" borderId="1" xfId="0" applyNumberFormat="1" applyFont="1" applyFill="1" applyBorder="1" applyAlignment="1">
      <alignment horizontal="left" vertical="center"/>
    </xf>
    <xf numFmtId="0" fontId="10" fillId="5" borderId="1" xfId="0" applyFont="1" applyFill="1" applyBorder="1" applyAlignment="1">
      <alignment vertical="top" wrapText="1"/>
    </xf>
    <xf numFmtId="165" fontId="7" fillId="5" borderId="1" xfId="0" applyNumberFormat="1" applyFont="1" applyFill="1" applyBorder="1" applyAlignment="1">
      <alignment horizontal="center" vertical="center" wrapText="1"/>
    </xf>
    <xf numFmtId="165" fontId="8" fillId="5" borderId="1" xfId="0" applyNumberFormat="1" applyFont="1" applyFill="1" applyBorder="1" applyAlignment="1">
      <alignment horizontal="center" vertical="center" wrapText="1"/>
    </xf>
    <xf numFmtId="3" fontId="11" fillId="5" borderId="1" xfId="0" applyNumberFormat="1" applyFont="1" applyFill="1" applyBorder="1" applyAlignment="1">
      <alignment horizontal="left" vertical="center"/>
    </xf>
    <xf numFmtId="0" fontId="11" fillId="5" borderId="1" xfId="0" applyFont="1" applyFill="1" applyBorder="1" applyAlignment="1">
      <alignment vertical="top" wrapText="1"/>
    </xf>
    <xf numFmtId="165" fontId="11" fillId="5" borderId="1" xfId="0" applyNumberFormat="1" applyFont="1" applyFill="1" applyBorder="1" applyAlignment="1">
      <alignment horizontal="center" vertical="center" wrapText="1"/>
    </xf>
    <xf numFmtId="165" fontId="9" fillId="5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3" fontId="7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0" fontId="7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justify" vertical="top" wrapText="1"/>
    </xf>
    <xf numFmtId="0" fontId="7" fillId="6" borderId="1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vertical="top" wrapText="1"/>
    </xf>
    <xf numFmtId="165" fontId="7" fillId="6" borderId="1" xfId="0" applyNumberFormat="1" applyFont="1" applyFill="1" applyBorder="1" applyAlignment="1">
      <alignment horizontal="center" vertical="center" wrapText="1"/>
    </xf>
    <xf numFmtId="165" fontId="8" fillId="6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justify" vertical="top" wrapText="1"/>
    </xf>
    <xf numFmtId="165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top" wrapText="1"/>
    </xf>
    <xf numFmtId="165" fontId="0" fillId="0" borderId="0" xfId="0" applyNumberFormat="1"/>
    <xf numFmtId="0" fontId="14" fillId="0" borderId="1" xfId="0" applyFont="1" applyBorder="1" applyAlignment="1">
      <alignment horizontal="justify" vertical="top" wrapText="1"/>
    </xf>
    <xf numFmtId="165" fontId="15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justify" vertical="top" wrapText="1"/>
    </xf>
    <xf numFmtId="165" fontId="16" fillId="0" borderId="1" xfId="0" applyNumberFormat="1" applyFont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 wrapText="1"/>
    </xf>
    <xf numFmtId="0" fontId="10" fillId="7" borderId="1" xfId="0" applyFont="1" applyFill="1" applyBorder="1" applyAlignment="1">
      <alignment horizontal="justify" vertical="top" wrapText="1"/>
    </xf>
    <xf numFmtId="165" fontId="7" fillId="7" borderId="1" xfId="0" applyNumberFormat="1" applyFont="1" applyFill="1" applyBorder="1" applyAlignment="1">
      <alignment horizontal="center" vertical="center" wrapText="1"/>
    </xf>
    <xf numFmtId="165" fontId="8" fillId="7" borderId="1" xfId="0" applyNumberFormat="1" applyFont="1" applyFill="1" applyBorder="1" applyAlignment="1">
      <alignment horizontal="center" vertical="center" wrapText="1"/>
    </xf>
    <xf numFmtId="165" fontId="12" fillId="5" borderId="1" xfId="0" applyNumberFormat="1" applyFont="1" applyFill="1" applyBorder="1" applyAlignment="1">
      <alignment horizontal="center" vertical="center" wrapText="1"/>
    </xf>
    <xf numFmtId="165" fontId="15" fillId="5" borderId="1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7" fillId="8" borderId="1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justify" vertical="top" wrapText="1"/>
    </xf>
    <xf numFmtId="165" fontId="7" fillId="9" borderId="1" xfId="0" applyNumberFormat="1" applyFont="1" applyFill="1" applyBorder="1" applyAlignment="1">
      <alignment horizontal="center" vertical="center" wrapText="1"/>
    </xf>
    <xf numFmtId="165" fontId="8" fillId="9" borderId="1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top" wrapText="1"/>
    </xf>
    <xf numFmtId="0" fontId="11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justify" vertical="top" wrapText="1"/>
    </xf>
    <xf numFmtId="49" fontId="11" fillId="5" borderId="1" xfId="0" applyNumberFormat="1" applyFont="1" applyFill="1" applyBorder="1" applyAlignment="1">
      <alignment horizontal="justify" vertical="top" wrapText="1"/>
    </xf>
    <xf numFmtId="0" fontId="7" fillId="10" borderId="1" xfId="0" applyFont="1" applyFill="1" applyBorder="1" applyAlignment="1">
      <alignment vertical="center" wrapText="1"/>
    </xf>
    <xf numFmtId="0" fontId="7" fillId="10" borderId="1" xfId="0" applyFont="1" applyFill="1" applyBorder="1" applyAlignment="1">
      <alignment horizontal="justify" vertical="top" wrapText="1"/>
    </xf>
    <xf numFmtId="165" fontId="7" fillId="10" borderId="1" xfId="0" applyNumberFormat="1" applyFont="1" applyFill="1" applyBorder="1" applyAlignment="1">
      <alignment horizontal="center" vertical="center" wrapText="1"/>
    </xf>
    <xf numFmtId="165" fontId="8" fillId="10" borderId="1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justify" vertical="top" wrapText="1"/>
    </xf>
    <xf numFmtId="0" fontId="12" fillId="11" borderId="1" xfId="0" applyFont="1" applyFill="1" applyBorder="1" applyAlignment="1">
      <alignment vertical="center" wrapText="1"/>
    </xf>
    <xf numFmtId="0" fontId="12" fillId="11" borderId="1" xfId="0" applyFont="1" applyFill="1" applyBorder="1" applyAlignment="1">
      <alignment horizontal="justify" vertical="top" wrapText="1"/>
    </xf>
    <xf numFmtId="165" fontId="12" fillId="11" borderId="1" xfId="0" applyNumberFormat="1" applyFont="1" applyFill="1" applyBorder="1" applyAlignment="1">
      <alignment horizontal="center" vertical="center" wrapText="1"/>
    </xf>
    <xf numFmtId="165" fontId="15" fillId="11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vertical="top" wrapText="1"/>
    </xf>
    <xf numFmtId="0" fontId="18" fillId="5" borderId="1" xfId="0" applyFont="1" applyFill="1" applyBorder="1" applyAlignment="1">
      <alignment horizontal="justify" vertical="top" wrapText="1"/>
    </xf>
    <xf numFmtId="165" fontId="18" fillId="5" borderId="1" xfId="0" applyNumberFormat="1" applyFont="1" applyFill="1" applyBorder="1" applyAlignment="1">
      <alignment horizontal="center" vertical="top" wrapText="1"/>
    </xf>
    <xf numFmtId="165" fontId="11" fillId="5" borderId="1" xfId="0" applyNumberFormat="1" applyFont="1" applyFill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justify" vertical="top" wrapText="1"/>
    </xf>
    <xf numFmtId="0" fontId="19" fillId="0" borderId="0" xfId="0" applyFont="1"/>
    <xf numFmtId="0" fontId="4" fillId="5" borderId="1" xfId="0" applyFont="1" applyFill="1" applyBorder="1" applyAlignment="1">
      <alignment vertical="top" wrapText="1"/>
    </xf>
    <xf numFmtId="0" fontId="4" fillId="5" borderId="1" xfId="0" applyFont="1" applyFill="1" applyBorder="1" applyAlignment="1">
      <alignment horizontal="justify" vertical="top" wrapText="1"/>
    </xf>
    <xf numFmtId="165" fontId="4" fillId="5" borderId="1" xfId="0" applyNumberFormat="1" applyFont="1" applyFill="1" applyBorder="1" applyAlignment="1">
      <alignment horizontal="center" vertical="top" wrapText="1"/>
    </xf>
    <xf numFmtId="165" fontId="8" fillId="12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7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20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165" fontId="11" fillId="0" borderId="2" xfId="0" applyNumberFormat="1" applyFont="1" applyBorder="1" applyAlignment="1">
      <alignment horizontal="center" vertical="top"/>
    </xf>
    <xf numFmtId="166" fontId="11" fillId="0" borderId="0" xfId="0" applyNumberFormat="1" applyFont="1" applyAlignment="1">
      <alignment horizontal="center" vertical="top"/>
    </xf>
    <xf numFmtId="0" fontId="11" fillId="0" borderId="2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center" vertical="center" wrapText="1"/>
    </xf>
    <xf numFmtId="165" fontId="11" fillId="0" borderId="2" xfId="0" applyNumberFormat="1" applyFont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justify" vertical="center" wrapText="1"/>
    </xf>
    <xf numFmtId="0" fontId="11" fillId="5" borderId="2" xfId="0" applyFont="1" applyFill="1" applyBorder="1" applyAlignment="1">
      <alignment horizontal="center" vertical="center" wrapText="1"/>
    </xf>
    <xf numFmtId="165" fontId="11" fillId="5" borderId="2" xfId="0" applyNumberFormat="1" applyFont="1" applyFill="1" applyBorder="1" applyAlignment="1">
      <alignment horizontal="center" vertical="center" wrapText="1"/>
    </xf>
    <xf numFmtId="165" fontId="16" fillId="5" borderId="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4" fillId="0" borderId="0" xfId="0" applyFont="1" applyAlignment="1">
      <alignment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165" fontId="22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165" fontId="3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65" fontId="20" fillId="0" borderId="0" xfId="0" applyNumberFormat="1" applyFont="1" applyAlignment="1">
      <alignment horizontal="right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textRotation="90" wrapText="1"/>
    </xf>
    <xf numFmtId="165" fontId="20" fillId="0" borderId="1" xfId="0" applyNumberFormat="1" applyFont="1" applyBorder="1" applyAlignment="1">
      <alignment horizontal="center" vertical="center" wrapText="1"/>
    </xf>
    <xf numFmtId="0" fontId="20" fillId="12" borderId="1" xfId="0" applyFont="1" applyFill="1" applyBorder="1" applyAlignment="1">
      <alignment horizontal="left" vertical="center" wrapText="1"/>
    </xf>
    <xf numFmtId="0" fontId="20" fillId="12" borderId="1" xfId="0" applyFont="1" applyFill="1" applyBorder="1" applyAlignment="1">
      <alignment horizontal="center" vertical="center" textRotation="90" wrapText="1"/>
    </xf>
    <xf numFmtId="165" fontId="20" fillId="12" borderId="1" xfId="0" applyNumberFormat="1" applyFont="1" applyFill="1" applyBorder="1" applyAlignment="1">
      <alignment horizontal="center" vertical="center" wrapText="1"/>
    </xf>
    <xf numFmtId="0" fontId="20" fillId="12" borderId="1" xfId="0" applyFont="1" applyFill="1" applyBorder="1" applyAlignment="1">
      <alignment horizontal="center" vertical="center" wrapText="1"/>
    </xf>
    <xf numFmtId="0" fontId="20" fillId="13" borderId="1" xfId="0" applyFont="1" applyFill="1" applyBorder="1" applyAlignment="1">
      <alignment horizontal="left" vertical="center" wrapText="1"/>
    </xf>
    <xf numFmtId="0" fontId="20" fillId="13" borderId="1" xfId="0" applyFont="1" applyFill="1" applyBorder="1" applyAlignment="1">
      <alignment horizontal="center" vertical="center" wrapText="1"/>
    </xf>
    <xf numFmtId="49" fontId="20" fillId="13" borderId="1" xfId="0" applyNumberFormat="1" applyFont="1" applyFill="1" applyBorder="1" applyAlignment="1">
      <alignment horizontal="center" vertical="center" wrapText="1"/>
    </xf>
    <xf numFmtId="165" fontId="20" fillId="13" borderId="1" xfId="0" applyNumberFormat="1" applyFont="1" applyFill="1" applyBorder="1" applyAlignment="1">
      <alignment horizontal="center" vertical="center" wrapText="1"/>
    </xf>
    <xf numFmtId="0" fontId="20" fillId="14" borderId="1" xfId="0" applyFont="1" applyFill="1" applyBorder="1" applyAlignment="1">
      <alignment horizontal="left" vertical="center" wrapText="1"/>
    </xf>
    <xf numFmtId="0" fontId="20" fillId="14" borderId="1" xfId="0" applyFont="1" applyFill="1" applyBorder="1" applyAlignment="1">
      <alignment horizontal="center" vertical="center" wrapText="1"/>
    </xf>
    <xf numFmtId="49" fontId="20" fillId="14" borderId="1" xfId="0" applyNumberFormat="1" applyFont="1" applyFill="1" applyBorder="1" applyAlignment="1">
      <alignment horizontal="center" vertical="center" wrapText="1"/>
    </xf>
    <xf numFmtId="165" fontId="20" fillId="1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49" fontId="23" fillId="5" borderId="1" xfId="0" applyNumberFormat="1" applyFont="1" applyFill="1" applyBorder="1" applyAlignment="1">
      <alignment horizontal="center" vertical="center" wrapText="1"/>
    </xf>
    <xf numFmtId="165" fontId="4" fillId="5" borderId="1" xfId="0" applyNumberFormat="1" applyFont="1" applyFill="1" applyBorder="1" applyAlignment="1">
      <alignment horizontal="center" vertical="center" wrapText="1"/>
    </xf>
    <xf numFmtId="0" fontId="24" fillId="0" borderId="0" xfId="0" applyFont="1"/>
    <xf numFmtId="0" fontId="25" fillId="15" borderId="1" xfId="0" applyFont="1" applyFill="1" applyBorder="1" applyAlignment="1">
      <alignment horizontal="left" vertical="center" wrapText="1"/>
    </xf>
    <xf numFmtId="0" fontId="20" fillId="15" borderId="1" xfId="0" applyFont="1" applyFill="1" applyBorder="1" applyAlignment="1">
      <alignment horizontal="center" vertical="center" wrapText="1"/>
    </xf>
    <xf numFmtId="49" fontId="20" fillId="15" borderId="1" xfId="0" applyNumberFormat="1" applyFont="1" applyFill="1" applyBorder="1" applyAlignment="1">
      <alignment horizontal="center" vertical="center" wrapText="1"/>
    </xf>
    <xf numFmtId="165" fontId="20" fillId="15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165" fontId="20" fillId="2" borderId="1" xfId="0" applyNumberFormat="1" applyFont="1" applyFill="1" applyBorder="1" applyAlignment="1">
      <alignment horizontal="center" vertical="center" wrapText="1"/>
    </xf>
    <xf numFmtId="0" fontId="20" fillId="16" borderId="1" xfId="0" applyFont="1" applyFill="1" applyBorder="1" applyAlignment="1">
      <alignment horizontal="left" vertical="center" wrapText="1"/>
    </xf>
    <xf numFmtId="0" fontId="20" fillId="16" borderId="1" xfId="0" applyFont="1" applyFill="1" applyBorder="1" applyAlignment="1">
      <alignment horizontal="center" vertical="center" wrapText="1"/>
    </xf>
    <xf numFmtId="49" fontId="20" fillId="16" borderId="1" xfId="0" applyNumberFormat="1" applyFont="1" applyFill="1" applyBorder="1" applyAlignment="1">
      <alignment horizontal="center" vertical="center" wrapText="1"/>
    </xf>
    <xf numFmtId="165" fontId="20" fillId="16" borderId="1" xfId="0" applyNumberFormat="1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left" vertical="center" wrapText="1"/>
    </xf>
    <xf numFmtId="0" fontId="20" fillId="11" borderId="1" xfId="0" applyFont="1" applyFill="1" applyBorder="1" applyAlignment="1">
      <alignment horizontal="center" vertical="center" wrapText="1"/>
    </xf>
    <xf numFmtId="49" fontId="20" fillId="11" borderId="1" xfId="0" applyNumberFormat="1" applyFont="1" applyFill="1" applyBorder="1" applyAlignment="1">
      <alignment horizontal="center" vertical="center" wrapText="1"/>
    </xf>
    <xf numFmtId="165" fontId="20" fillId="11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17" borderId="1" xfId="0" applyFont="1" applyFill="1" applyBorder="1" applyAlignment="1">
      <alignment horizontal="left" vertical="center" wrapText="1"/>
    </xf>
    <xf numFmtId="0" fontId="20" fillId="17" borderId="1" xfId="0" applyFont="1" applyFill="1" applyBorder="1" applyAlignment="1">
      <alignment horizontal="center" vertical="center" wrapText="1"/>
    </xf>
    <xf numFmtId="49" fontId="20" fillId="17" borderId="1" xfId="0" applyNumberFormat="1" applyFont="1" applyFill="1" applyBorder="1" applyAlignment="1">
      <alignment horizontal="center" vertical="center" wrapText="1"/>
    </xf>
    <xf numFmtId="165" fontId="20" fillId="17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0" fillId="18" borderId="1" xfId="0" applyFont="1" applyFill="1" applyBorder="1" applyAlignment="1">
      <alignment horizontal="left" vertical="center" wrapText="1"/>
    </xf>
    <xf numFmtId="0" fontId="20" fillId="18" borderId="1" xfId="0" applyFont="1" applyFill="1" applyBorder="1" applyAlignment="1">
      <alignment horizontal="center" vertical="center" wrapText="1"/>
    </xf>
    <xf numFmtId="49" fontId="20" fillId="18" borderId="1" xfId="0" applyNumberFormat="1" applyFont="1" applyFill="1" applyBorder="1" applyAlignment="1">
      <alignment horizontal="center" vertical="center" wrapText="1"/>
    </xf>
    <xf numFmtId="165" fontId="20" fillId="18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center" vertical="center" wrapText="1"/>
    </xf>
    <xf numFmtId="49" fontId="4" fillId="5" borderId="5" xfId="0" applyNumberFormat="1" applyFont="1" applyFill="1" applyBorder="1" applyAlignment="1">
      <alignment horizontal="center" vertical="center" wrapText="1"/>
    </xf>
    <xf numFmtId="165" fontId="4" fillId="5" borderId="5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0" fillId="19" borderId="1" xfId="0" applyFont="1" applyFill="1" applyBorder="1" applyAlignment="1">
      <alignment horizontal="left" vertical="center" wrapText="1"/>
    </xf>
    <xf numFmtId="0" fontId="20" fillId="19" borderId="1" xfId="0" applyFont="1" applyFill="1" applyBorder="1" applyAlignment="1">
      <alignment horizontal="center" vertical="center" wrapText="1"/>
    </xf>
    <xf numFmtId="49" fontId="20" fillId="19" borderId="1" xfId="0" applyNumberFormat="1" applyFont="1" applyFill="1" applyBorder="1" applyAlignment="1">
      <alignment horizontal="center" vertical="center" wrapText="1"/>
    </xf>
    <xf numFmtId="49" fontId="23" fillId="19" borderId="1" xfId="0" applyNumberFormat="1" applyFont="1" applyFill="1" applyBorder="1" applyAlignment="1">
      <alignment horizontal="center" vertical="center" wrapText="1"/>
    </xf>
    <xf numFmtId="49" fontId="4" fillId="19" borderId="1" xfId="0" applyNumberFormat="1" applyFont="1" applyFill="1" applyBorder="1" applyAlignment="1">
      <alignment horizontal="center" vertical="center" wrapText="1"/>
    </xf>
    <xf numFmtId="165" fontId="20" fillId="19" borderId="1" xfId="0" applyNumberFormat="1" applyFont="1" applyFill="1" applyBorder="1" applyAlignment="1">
      <alignment horizontal="center" vertical="center" wrapText="1"/>
    </xf>
    <xf numFmtId="0" fontId="4" fillId="18" borderId="1" xfId="0" applyFont="1" applyFill="1" applyBorder="1" applyAlignment="1">
      <alignment horizontal="left" vertical="center" wrapText="1"/>
    </xf>
    <xf numFmtId="0" fontId="4" fillId="18" borderId="1" xfId="0" applyFont="1" applyFill="1" applyBorder="1" applyAlignment="1">
      <alignment horizontal="center" vertical="center" wrapText="1"/>
    </xf>
    <xf numFmtId="49" fontId="4" fillId="18" borderId="1" xfId="0" applyNumberFormat="1" applyFont="1" applyFill="1" applyBorder="1" applyAlignment="1">
      <alignment horizontal="center" vertical="center" wrapText="1"/>
    </xf>
    <xf numFmtId="165" fontId="4" fillId="18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20" borderId="1" xfId="0" applyFont="1" applyFill="1" applyBorder="1" applyAlignment="1">
      <alignment horizontal="left" vertical="center" wrapText="1"/>
    </xf>
    <xf numFmtId="0" fontId="4" fillId="20" borderId="1" xfId="0" applyFont="1" applyFill="1" applyBorder="1" applyAlignment="1">
      <alignment horizontal="center" vertical="center" wrapText="1"/>
    </xf>
    <xf numFmtId="49" fontId="4" fillId="20" borderId="1" xfId="0" applyNumberFormat="1" applyFont="1" applyFill="1" applyBorder="1" applyAlignment="1">
      <alignment horizontal="center" vertical="center" wrapText="1"/>
    </xf>
    <xf numFmtId="49" fontId="23" fillId="20" borderId="1" xfId="0" applyNumberFormat="1" applyFont="1" applyFill="1" applyBorder="1" applyAlignment="1">
      <alignment horizontal="center" vertical="center" wrapText="1"/>
    </xf>
    <xf numFmtId="165" fontId="4" fillId="20" borderId="1" xfId="0" applyNumberFormat="1" applyFont="1" applyFill="1" applyBorder="1" applyAlignment="1">
      <alignment horizontal="center" vertical="center" wrapText="1"/>
    </xf>
    <xf numFmtId="167" fontId="4" fillId="5" borderId="1" xfId="1" applyNumberFormat="1" applyFont="1" applyFill="1" applyBorder="1" applyAlignment="1" applyProtection="1">
      <alignment horizontal="left" vertical="center" wrapText="1"/>
      <protection hidden="1"/>
    </xf>
    <xf numFmtId="0" fontId="20" fillId="21" borderId="1" xfId="0" applyFont="1" applyFill="1" applyBorder="1" applyAlignment="1">
      <alignment horizontal="left" vertical="center" wrapText="1"/>
    </xf>
    <xf numFmtId="0" fontId="20" fillId="21" borderId="1" xfId="0" applyFont="1" applyFill="1" applyBorder="1" applyAlignment="1">
      <alignment horizontal="center" vertical="center" wrapText="1"/>
    </xf>
    <xf numFmtId="49" fontId="20" fillId="21" borderId="1" xfId="0" applyNumberFormat="1" applyFont="1" applyFill="1" applyBorder="1" applyAlignment="1">
      <alignment horizontal="center" vertical="center" wrapText="1"/>
    </xf>
    <xf numFmtId="49" fontId="25" fillId="21" borderId="1" xfId="0" applyNumberFormat="1" applyFont="1" applyFill="1" applyBorder="1" applyAlignment="1">
      <alignment horizontal="center" vertical="center" wrapText="1"/>
    </xf>
    <xf numFmtId="165" fontId="20" fillId="21" borderId="1" xfId="0" applyNumberFormat="1" applyFont="1" applyFill="1" applyBorder="1" applyAlignment="1">
      <alignment horizontal="center" vertical="center" wrapText="1"/>
    </xf>
    <xf numFmtId="49" fontId="23" fillId="3" borderId="1" xfId="0" applyNumberFormat="1" applyFont="1" applyFill="1" applyBorder="1" applyAlignment="1">
      <alignment horizontal="center" vertical="center" wrapText="1"/>
    </xf>
    <xf numFmtId="0" fontId="4" fillId="22" borderId="1" xfId="0" applyFont="1" applyFill="1" applyBorder="1" applyAlignment="1">
      <alignment horizontal="left" vertical="center" wrapText="1"/>
    </xf>
    <xf numFmtId="0" fontId="23" fillId="22" borderId="1" xfId="0" applyFont="1" applyFill="1" applyBorder="1" applyAlignment="1">
      <alignment horizontal="center" vertical="center" wrapText="1"/>
    </xf>
    <xf numFmtId="49" fontId="23" fillId="22" borderId="1" xfId="0" applyNumberFormat="1" applyFont="1" applyFill="1" applyBorder="1" applyAlignment="1">
      <alignment horizontal="center" vertical="center" wrapText="1"/>
    </xf>
    <xf numFmtId="165" fontId="23" fillId="22" borderId="1" xfId="0" applyNumberFormat="1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165" fontId="23" fillId="5" borderId="1" xfId="0" applyNumberFormat="1" applyFont="1" applyFill="1" applyBorder="1" applyAlignment="1">
      <alignment horizontal="center" vertical="center" wrapText="1"/>
    </xf>
    <xf numFmtId="0" fontId="20" fillId="23" borderId="1" xfId="0" applyFont="1" applyFill="1" applyBorder="1" applyAlignment="1">
      <alignment horizontal="left" vertical="center" wrapText="1"/>
    </xf>
    <xf numFmtId="0" fontId="20" fillId="23" borderId="1" xfId="0" applyFont="1" applyFill="1" applyBorder="1" applyAlignment="1">
      <alignment horizontal="center" vertical="center" wrapText="1"/>
    </xf>
    <xf numFmtId="49" fontId="20" fillId="23" borderId="1" xfId="0" applyNumberFormat="1" applyFont="1" applyFill="1" applyBorder="1" applyAlignment="1">
      <alignment horizontal="center" vertical="center" wrapText="1"/>
    </xf>
    <xf numFmtId="165" fontId="20" fillId="23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center" vertical="center" wrapText="1"/>
    </xf>
    <xf numFmtId="49" fontId="20" fillId="3" borderId="1" xfId="0" applyNumberFormat="1" applyFont="1" applyFill="1" applyBorder="1" applyAlignment="1">
      <alignment horizontal="center" vertical="center" wrapText="1"/>
    </xf>
    <xf numFmtId="165" fontId="20" fillId="3" borderId="1" xfId="0" applyNumberFormat="1" applyFont="1" applyFill="1" applyBorder="1" applyAlignment="1">
      <alignment horizontal="center" vertical="center" wrapText="1"/>
    </xf>
    <xf numFmtId="49" fontId="20" fillId="5" borderId="1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0" fontId="20" fillId="22" borderId="1" xfId="0" applyFont="1" applyFill="1" applyBorder="1" applyAlignment="1">
      <alignment horizontal="left" vertical="center" wrapText="1"/>
    </xf>
    <xf numFmtId="0" fontId="20" fillId="22" borderId="1" xfId="0" applyFont="1" applyFill="1" applyBorder="1" applyAlignment="1">
      <alignment horizontal="center" vertical="center" wrapText="1"/>
    </xf>
    <xf numFmtId="49" fontId="20" fillId="22" borderId="1" xfId="0" applyNumberFormat="1" applyFont="1" applyFill="1" applyBorder="1" applyAlignment="1">
      <alignment horizontal="center" vertical="center" wrapText="1"/>
    </xf>
    <xf numFmtId="49" fontId="25" fillId="22" borderId="1" xfId="0" applyNumberFormat="1" applyFont="1" applyFill="1" applyBorder="1" applyAlignment="1">
      <alignment horizontal="center" vertical="center" wrapText="1"/>
    </xf>
    <xf numFmtId="165" fontId="20" fillId="22" borderId="1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left" vertical="center" wrapText="1"/>
    </xf>
    <xf numFmtId="49" fontId="4" fillId="5" borderId="1" xfId="0" applyNumberFormat="1" applyFont="1" applyFill="1" applyBorder="1" applyAlignment="1">
      <alignment horizontal="justify" vertical="center" wrapText="1"/>
    </xf>
    <xf numFmtId="0" fontId="20" fillId="24" borderId="1" xfId="0" applyFont="1" applyFill="1" applyBorder="1" applyAlignment="1">
      <alignment horizontal="left" vertical="center" wrapText="1"/>
    </xf>
    <xf numFmtId="0" fontId="20" fillId="24" borderId="1" xfId="0" applyFont="1" applyFill="1" applyBorder="1" applyAlignment="1">
      <alignment horizontal="center" vertical="center" wrapText="1"/>
    </xf>
    <xf numFmtId="49" fontId="20" fillId="24" borderId="1" xfId="0" applyNumberFormat="1" applyFont="1" applyFill="1" applyBorder="1" applyAlignment="1">
      <alignment horizontal="center" vertical="center" wrapText="1"/>
    </xf>
    <xf numFmtId="165" fontId="20" fillId="24" borderId="1" xfId="0" applyNumberFormat="1" applyFont="1" applyFill="1" applyBorder="1" applyAlignment="1">
      <alignment horizontal="center" vertical="center" wrapText="1"/>
    </xf>
    <xf numFmtId="49" fontId="20" fillId="12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65" fontId="23" fillId="0" borderId="1" xfId="0" applyNumberFormat="1" applyFont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left" vertical="center" wrapText="1"/>
    </xf>
    <xf numFmtId="49" fontId="0" fillId="0" borderId="0" xfId="0" applyNumberFormat="1"/>
    <xf numFmtId="0" fontId="26" fillId="0" borderId="1" xfId="0" applyFont="1" applyBorder="1" applyAlignment="1">
      <alignment horizontal="center" vertical="top" wrapText="1"/>
    </xf>
    <xf numFmtId="49" fontId="26" fillId="0" borderId="1" xfId="0" applyNumberFormat="1" applyFont="1" applyBorder="1" applyAlignment="1">
      <alignment horizontal="center" vertical="top" wrapText="1"/>
    </xf>
    <xf numFmtId="49" fontId="27" fillId="0" borderId="1" xfId="0" applyNumberFormat="1" applyFont="1" applyBorder="1" applyAlignment="1">
      <alignment horizontal="center" vertical="top" wrapText="1"/>
    </xf>
    <xf numFmtId="165" fontId="26" fillId="0" borderId="1" xfId="0" applyNumberFormat="1" applyFont="1" applyBorder="1" applyAlignment="1">
      <alignment horizontal="center" vertical="top" wrapText="1"/>
    </xf>
    <xf numFmtId="0" fontId="20" fillId="20" borderId="1" xfId="0" applyFont="1" applyFill="1" applyBorder="1" applyAlignment="1">
      <alignment horizontal="left" vertical="center" wrapText="1"/>
    </xf>
    <xf numFmtId="0" fontId="20" fillId="20" borderId="1" xfId="0" applyFont="1" applyFill="1" applyBorder="1" applyAlignment="1">
      <alignment horizontal="center" vertical="center" wrapText="1"/>
    </xf>
    <xf numFmtId="49" fontId="20" fillId="20" borderId="1" xfId="0" applyNumberFormat="1" applyFont="1" applyFill="1" applyBorder="1" applyAlignment="1">
      <alignment horizontal="center" vertical="center" wrapText="1"/>
    </xf>
    <xf numFmtId="165" fontId="20" fillId="2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20" fillId="8" borderId="1" xfId="0" applyFont="1" applyFill="1" applyBorder="1" applyAlignment="1">
      <alignment horizontal="left" vertical="center" wrapText="1"/>
    </xf>
    <xf numFmtId="0" fontId="20" fillId="8" borderId="1" xfId="0" applyFont="1" applyFill="1" applyBorder="1" applyAlignment="1">
      <alignment horizontal="center" vertical="center" wrapText="1"/>
    </xf>
    <xf numFmtId="49" fontId="20" fillId="8" borderId="1" xfId="0" applyNumberFormat="1" applyFont="1" applyFill="1" applyBorder="1" applyAlignment="1">
      <alignment horizontal="center" vertical="center" wrapText="1"/>
    </xf>
    <xf numFmtId="165" fontId="20" fillId="8" borderId="1" xfId="0" applyNumberFormat="1" applyFont="1" applyFill="1" applyBorder="1" applyAlignment="1">
      <alignment horizontal="center" vertical="center" wrapText="1"/>
    </xf>
    <xf numFmtId="49" fontId="23" fillId="18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8" fillId="5" borderId="1" xfId="0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 wrapText="1"/>
    </xf>
    <xf numFmtId="49" fontId="30" fillId="0" borderId="1" xfId="0" applyNumberFormat="1" applyFont="1" applyBorder="1" applyAlignment="1">
      <alignment horizontal="center" vertical="center" wrapText="1"/>
    </xf>
    <xf numFmtId="165" fontId="30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left" vertical="top"/>
    </xf>
    <xf numFmtId="0" fontId="33" fillId="0" borderId="1" xfId="0" applyFont="1" applyBorder="1" applyAlignment="1">
      <alignment horizontal="center" vertical="top" wrapText="1"/>
    </xf>
    <xf numFmtId="49" fontId="33" fillId="0" borderId="1" xfId="0" applyNumberFormat="1" applyFont="1" applyBorder="1" applyAlignment="1">
      <alignment horizontal="center" vertical="top" wrapText="1"/>
    </xf>
    <xf numFmtId="49" fontId="34" fillId="0" borderId="1" xfId="0" applyNumberFormat="1" applyFont="1" applyBorder="1" applyAlignment="1">
      <alignment horizontal="center" vertical="top" wrapText="1"/>
    </xf>
    <xf numFmtId="165" fontId="33" fillId="0" borderId="1" xfId="0" applyNumberFormat="1" applyFont="1" applyBorder="1" applyAlignment="1">
      <alignment horizontal="center" vertical="top" wrapText="1"/>
    </xf>
    <xf numFmtId="0" fontId="20" fillId="25" borderId="1" xfId="0" applyFont="1" applyFill="1" applyBorder="1" applyAlignment="1">
      <alignment horizontal="left" vertical="center" wrapText="1"/>
    </xf>
    <xf numFmtId="0" fontId="4" fillId="25" borderId="1" xfId="0" applyFont="1" applyFill="1" applyBorder="1" applyAlignment="1">
      <alignment horizontal="center" vertical="center" wrapText="1"/>
    </xf>
    <xf numFmtId="49" fontId="4" fillId="25" borderId="1" xfId="0" applyNumberFormat="1" applyFont="1" applyFill="1" applyBorder="1" applyAlignment="1">
      <alignment horizontal="center" vertical="center" wrapText="1"/>
    </xf>
    <xf numFmtId="49" fontId="23" fillId="26" borderId="1" xfId="0" applyNumberFormat="1" applyFont="1" applyFill="1" applyBorder="1" applyAlignment="1">
      <alignment horizontal="center" vertical="center" wrapText="1"/>
    </xf>
    <xf numFmtId="165" fontId="4" fillId="25" borderId="1" xfId="0" applyNumberFormat="1" applyFont="1" applyFill="1" applyBorder="1" applyAlignment="1">
      <alignment horizontal="center" vertical="center" wrapText="1"/>
    </xf>
    <xf numFmtId="165" fontId="20" fillId="25" borderId="1" xfId="0" applyNumberFormat="1" applyFont="1" applyFill="1" applyBorder="1" applyAlignment="1">
      <alignment horizontal="center" vertical="center" wrapText="1"/>
    </xf>
    <xf numFmtId="49" fontId="23" fillId="27" borderId="1" xfId="0" applyNumberFormat="1" applyFont="1" applyFill="1" applyBorder="1" applyAlignment="1">
      <alignment horizontal="center" vertical="center" wrapText="1"/>
    </xf>
    <xf numFmtId="0" fontId="20" fillId="28" borderId="1" xfId="0" applyFont="1" applyFill="1" applyBorder="1" applyAlignment="1">
      <alignment horizontal="left" vertical="center" wrapText="1"/>
    </xf>
    <xf numFmtId="0" fontId="4" fillId="29" borderId="1" xfId="0" applyFont="1" applyFill="1" applyBorder="1" applyAlignment="1">
      <alignment horizontal="center" vertical="center" wrapText="1"/>
    </xf>
    <xf numFmtId="49" fontId="4" fillId="29" borderId="1" xfId="0" applyNumberFormat="1" applyFont="1" applyFill="1" applyBorder="1" applyAlignment="1">
      <alignment horizontal="center" vertical="center" wrapText="1"/>
    </xf>
    <xf numFmtId="0" fontId="20" fillId="30" borderId="1" xfId="0" applyFont="1" applyFill="1" applyBorder="1" applyAlignment="1">
      <alignment horizontal="left" vertical="center" wrapText="1"/>
    </xf>
    <xf numFmtId="0" fontId="4" fillId="31" borderId="1" xfId="0" applyFont="1" applyFill="1" applyBorder="1" applyAlignment="1">
      <alignment horizontal="center" vertical="center" wrapText="1"/>
    </xf>
    <xf numFmtId="49" fontId="4" fillId="31" borderId="1" xfId="0" applyNumberFormat="1" applyFont="1" applyFill="1" applyBorder="1" applyAlignment="1">
      <alignment horizontal="center" vertical="center" wrapText="1"/>
    </xf>
    <xf numFmtId="165" fontId="4" fillId="29" borderId="1" xfId="0" applyNumberFormat="1" applyFont="1" applyFill="1" applyBorder="1" applyAlignment="1">
      <alignment horizontal="center" vertical="center" wrapText="1"/>
    </xf>
    <xf numFmtId="165" fontId="4" fillId="31" borderId="1" xfId="0" applyNumberFormat="1" applyFont="1" applyFill="1" applyBorder="1" applyAlignment="1">
      <alignment horizontal="center" vertical="center" wrapText="1"/>
    </xf>
    <xf numFmtId="165" fontId="20" fillId="4" borderId="1" xfId="0" applyNumberFormat="1" applyFont="1" applyFill="1" applyBorder="1" applyAlignment="1">
      <alignment horizontal="center" vertical="center" wrapText="1"/>
    </xf>
    <xf numFmtId="164" fontId="3" fillId="32" borderId="0" xfId="0" applyNumberFormat="1" applyFont="1" applyFill="1" applyAlignment="1">
      <alignment horizontal="right"/>
    </xf>
    <xf numFmtId="164" fontId="4" fillId="32" borderId="0" xfId="0" applyNumberFormat="1" applyFont="1" applyFill="1" applyAlignment="1">
      <alignment horizontal="right"/>
    </xf>
    <xf numFmtId="0" fontId="5" fillId="32" borderId="0" xfId="0" applyFont="1" applyFill="1"/>
    <xf numFmtId="0" fontId="3" fillId="32" borderId="0" xfId="0" applyFont="1" applyFill="1" applyAlignment="1">
      <alignment horizontal="right"/>
    </xf>
    <xf numFmtId="0" fontId="0" fillId="32" borderId="0" xfId="0" applyFill="1"/>
    <xf numFmtId="4" fontId="9" fillId="32" borderId="0" xfId="0" applyNumberFormat="1" applyFont="1" applyFill="1" applyAlignment="1">
      <alignment horizontal="center" vertical="center"/>
    </xf>
    <xf numFmtId="4" fontId="7" fillId="32" borderId="1" xfId="0" applyNumberFormat="1" applyFont="1" applyFill="1" applyBorder="1" applyAlignment="1">
      <alignment horizontal="center" vertical="center" wrapText="1"/>
    </xf>
    <xf numFmtId="165" fontId="7" fillId="33" borderId="1" xfId="0" applyNumberFormat="1" applyFont="1" applyFill="1" applyBorder="1" applyAlignment="1">
      <alignment horizontal="center" vertical="center" wrapText="1"/>
    </xf>
    <xf numFmtId="165" fontId="7" fillId="34" borderId="1" xfId="0" applyNumberFormat="1" applyFont="1" applyFill="1" applyBorder="1" applyAlignment="1">
      <alignment horizontal="center" vertical="center" wrapText="1"/>
    </xf>
    <xf numFmtId="165" fontId="7" fillId="32" borderId="1" xfId="0" applyNumberFormat="1" applyFont="1" applyFill="1" applyBorder="1" applyAlignment="1">
      <alignment horizontal="center" vertical="center" wrapText="1"/>
    </xf>
    <xf numFmtId="165" fontId="11" fillId="32" borderId="1" xfId="0" applyNumberFormat="1" applyFont="1" applyFill="1" applyBorder="1" applyAlignment="1">
      <alignment horizontal="center" vertical="center" wrapText="1"/>
    </xf>
    <xf numFmtId="165" fontId="7" fillId="32" borderId="3" xfId="0" applyNumberFormat="1" applyFont="1" applyFill="1" applyBorder="1" applyAlignment="1">
      <alignment horizontal="center" vertical="center" wrapText="1"/>
    </xf>
    <xf numFmtId="165" fontId="7" fillId="27" borderId="1" xfId="0" applyNumberFormat="1" applyFont="1" applyFill="1" applyBorder="1" applyAlignment="1">
      <alignment horizontal="center" vertical="center" wrapText="1"/>
    </xf>
    <xf numFmtId="165" fontId="11" fillId="27" borderId="1" xfId="0" applyNumberFormat="1" applyFont="1" applyFill="1" applyBorder="1" applyAlignment="1">
      <alignment horizontal="center" vertical="center" wrapText="1"/>
    </xf>
    <xf numFmtId="165" fontId="7" fillId="35" borderId="1" xfId="0" applyNumberFormat="1" applyFont="1" applyFill="1" applyBorder="1" applyAlignment="1">
      <alignment horizontal="center" vertical="center" wrapText="1"/>
    </xf>
    <xf numFmtId="165" fontId="12" fillId="32" borderId="1" xfId="0" applyNumberFormat="1" applyFont="1" applyFill="1" applyBorder="1" applyAlignment="1">
      <alignment horizontal="center" vertical="center" wrapText="1"/>
    </xf>
    <xf numFmtId="165" fontId="16" fillId="32" borderId="1" xfId="0" applyNumberFormat="1" applyFont="1" applyFill="1" applyBorder="1" applyAlignment="1">
      <alignment horizontal="center" vertical="center" wrapText="1"/>
    </xf>
    <xf numFmtId="165" fontId="7" fillId="36" borderId="1" xfId="0" applyNumberFormat="1" applyFont="1" applyFill="1" applyBorder="1" applyAlignment="1">
      <alignment horizontal="center" vertical="center" wrapText="1"/>
    </xf>
    <xf numFmtId="165" fontId="12" fillId="27" borderId="1" xfId="0" applyNumberFormat="1" applyFont="1" applyFill="1" applyBorder="1" applyAlignment="1">
      <alignment horizontal="center" vertical="center" wrapText="1"/>
    </xf>
    <xf numFmtId="165" fontId="7" fillId="37" borderId="1" xfId="0" applyNumberFormat="1" applyFont="1" applyFill="1" applyBorder="1" applyAlignment="1">
      <alignment horizontal="center" vertical="center" wrapText="1"/>
    </xf>
    <xf numFmtId="165" fontId="7" fillId="38" borderId="1" xfId="0" applyNumberFormat="1" applyFont="1" applyFill="1" applyBorder="1" applyAlignment="1">
      <alignment horizontal="center" vertical="center" wrapText="1"/>
    </xf>
    <xf numFmtId="165" fontId="12" fillId="38" borderId="1" xfId="0" applyNumberFormat="1" applyFont="1" applyFill="1" applyBorder="1" applyAlignment="1">
      <alignment horizontal="center" vertical="center" wrapText="1"/>
    </xf>
    <xf numFmtId="165" fontId="18" fillId="27" borderId="1" xfId="0" applyNumberFormat="1" applyFont="1" applyFill="1" applyBorder="1" applyAlignment="1">
      <alignment horizontal="center" vertical="top" wrapText="1"/>
    </xf>
    <xf numFmtId="165" fontId="11" fillId="27" borderId="1" xfId="0" applyNumberFormat="1" applyFont="1" applyFill="1" applyBorder="1" applyAlignment="1">
      <alignment horizontal="center" vertical="top" wrapText="1"/>
    </xf>
    <xf numFmtId="165" fontId="4" fillId="27" borderId="1" xfId="0" applyNumberFormat="1" applyFont="1" applyFill="1" applyBorder="1" applyAlignment="1">
      <alignment horizontal="center" vertical="top" wrapText="1"/>
    </xf>
    <xf numFmtId="165" fontId="8" fillId="39" borderId="1" xfId="0" applyNumberFormat="1" applyFont="1" applyFill="1" applyBorder="1" applyAlignment="1">
      <alignment horizontal="center" vertical="center" wrapText="1"/>
    </xf>
    <xf numFmtId="4" fontId="2" fillId="3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wrapText="1"/>
    </xf>
    <xf numFmtId="0" fontId="7" fillId="12" borderId="1" xfId="0" applyFont="1" applyFill="1" applyBorder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6000000}"/>
    <cellStyle name="Обычный 2 1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66"/>
      <rgbColor rgb="FF800000"/>
      <rgbColor rgb="FF008000"/>
      <rgbColor rgb="FF00000A"/>
      <rgbColor rgb="FF808000"/>
      <rgbColor rgb="FF800080"/>
      <rgbColor rgb="FF008080"/>
      <rgbColor rgb="FFB4C7E7"/>
      <rgbColor rgb="FFFFF2CC"/>
      <rgbColor rgb="FF9999FF"/>
      <rgbColor rgb="FF993366"/>
      <rgbColor rgb="FFFFFFCC"/>
      <rgbColor rgb="FFCCFFFF"/>
      <rgbColor rgb="FF660066"/>
      <rgbColor rgb="FFFF66CC"/>
      <rgbColor rgb="FF0066CC"/>
      <rgbColor rgb="FFCCCCFF"/>
      <rgbColor rgb="FF000080"/>
      <rgbColor rgb="FFFF00FF"/>
      <rgbColor rgb="FFFFFF66"/>
      <rgbColor rgb="FF00FFFF"/>
      <rgbColor rgb="FF800080"/>
      <rgbColor rgb="FF800000"/>
      <rgbColor rgb="FF008080"/>
      <rgbColor rgb="FF0000FF"/>
      <rgbColor rgb="FF00CCFF"/>
      <rgbColor rgb="FFE6E6FF"/>
      <rgbColor rgb="FFCCFFCC"/>
      <rgbColor rgb="FFFFFF99"/>
      <rgbColor rgb="FFBDD7EE"/>
      <rgbColor rgb="FFFF99CC"/>
      <rgbColor rgb="FFFFCCFF"/>
      <rgbColor rgb="FFDBDBDB"/>
      <rgbColor rgb="FF3366FF"/>
      <rgbColor rgb="FF33CCCC"/>
      <rgbColor rgb="FFFFC000"/>
      <rgbColor rgb="FFFFCC00"/>
      <rgbColor rgb="FFFF950E"/>
      <rgbColor rgb="FFFF6600"/>
      <rgbColor rgb="FF666699"/>
      <rgbColor rgb="FFCCFF99"/>
      <rgbColor rgb="FF002060"/>
      <rgbColor rgb="FF339966"/>
      <rgbColor rgb="FF003300"/>
      <rgbColor rgb="FF333300"/>
      <rgbColor rgb="FF993300"/>
      <rgbColor rgb="FF993366"/>
      <rgbColor rgb="FF203864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2"/>
  <sheetViews>
    <sheetView view="pageBreakPreview" topLeftCell="A74" zoomScale="80" zoomScaleNormal="80" zoomScalePageLayoutView="80" workbookViewId="0">
      <selection activeCell="L17" sqref="L17"/>
    </sheetView>
  </sheetViews>
  <sheetFormatPr defaultColWidth="8.6640625" defaultRowHeight="17.399999999999999" x14ac:dyDescent="0.25"/>
  <cols>
    <col min="1" max="1" width="30.6640625" style="2" customWidth="1"/>
    <col min="2" max="2" width="84.88671875" style="3" customWidth="1"/>
    <col min="3" max="3" width="23.6640625" style="4" customWidth="1"/>
    <col min="4" max="4" width="21.6640625" style="5" hidden="1" customWidth="1"/>
    <col min="5" max="5" width="22.6640625" style="5" hidden="1" customWidth="1"/>
    <col min="6" max="7" width="23.6640625" style="335" customWidth="1"/>
    <col min="8" max="8" width="15.109375" customWidth="1"/>
  </cols>
  <sheetData>
    <row r="1" spans="1:8" ht="13.2" x14ac:dyDescent="0.25">
      <c r="B1" s="6"/>
      <c r="C1" s="7"/>
      <c r="F1" s="309"/>
      <c r="G1" s="309" t="s">
        <v>0</v>
      </c>
    </row>
    <row r="2" spans="1:8" ht="13.2" x14ac:dyDescent="0.25">
      <c r="B2" s="6"/>
      <c r="C2" s="7"/>
      <c r="F2" s="309"/>
      <c r="G2" s="309" t="s">
        <v>423</v>
      </c>
    </row>
    <row r="3" spans="1:8" ht="13.2" x14ac:dyDescent="0.25">
      <c r="B3" s="6"/>
      <c r="C3" s="7"/>
      <c r="F3" s="309"/>
      <c r="G3" s="309" t="s">
        <v>2</v>
      </c>
    </row>
    <row r="4" spans="1:8" ht="13.8" x14ac:dyDescent="0.25">
      <c r="B4" s="6"/>
      <c r="C4" s="8"/>
      <c r="F4" s="310"/>
      <c r="G4" s="310" t="s">
        <v>395</v>
      </c>
    </row>
    <row r="5" spans="1:8" ht="13.8" x14ac:dyDescent="0.25">
      <c r="B5" s="6"/>
      <c r="C5" s="8"/>
      <c r="F5" s="310"/>
      <c r="G5" s="310" t="s">
        <v>424</v>
      </c>
    </row>
    <row r="6" spans="1:8" s="9" customFormat="1" ht="12.75" customHeight="1" x14ac:dyDescent="0.25">
      <c r="A6" s="336"/>
      <c r="B6" s="336"/>
      <c r="C6" s="336"/>
      <c r="D6" s="336"/>
      <c r="E6" s="336"/>
      <c r="F6" s="311"/>
      <c r="G6" s="312"/>
      <c r="H6" s="1"/>
    </row>
    <row r="7" spans="1:8" ht="22.5" customHeight="1" x14ac:dyDescent="0.4">
      <c r="A7" s="337" t="s">
        <v>4</v>
      </c>
      <c r="B7" s="337"/>
      <c r="C7" s="337"/>
      <c r="D7" s="337"/>
      <c r="E7" s="337"/>
      <c r="F7" s="313"/>
      <c r="G7" s="312"/>
      <c r="H7" s="1"/>
    </row>
    <row r="8" spans="1:8" ht="69.75" customHeight="1" x14ac:dyDescent="0.25">
      <c r="A8" s="339" t="s">
        <v>425</v>
      </c>
      <c r="B8" s="339"/>
      <c r="C8" s="339"/>
      <c r="D8" s="339"/>
      <c r="E8" s="339"/>
      <c r="F8" s="340"/>
      <c r="G8" s="340"/>
      <c r="H8" s="1"/>
    </row>
    <row r="9" spans="1:8" ht="18" x14ac:dyDescent="0.25">
      <c r="A9" s="11"/>
      <c r="C9" s="12" t="s">
        <v>5</v>
      </c>
      <c r="D9" s="13" t="s">
        <v>5</v>
      </c>
      <c r="E9" s="13" t="s">
        <v>5</v>
      </c>
      <c r="F9" s="314" t="s">
        <v>5</v>
      </c>
      <c r="G9" s="314" t="s">
        <v>5</v>
      </c>
    </row>
    <row r="10" spans="1:8" s="2" customFormat="1" ht="48.75" customHeight="1" x14ac:dyDescent="0.25">
      <c r="A10" s="14" t="s">
        <v>6</v>
      </c>
      <c r="B10" s="15" t="s">
        <v>7</v>
      </c>
      <c r="C10" s="16" t="s">
        <v>8</v>
      </c>
      <c r="D10" s="17" t="s">
        <v>8</v>
      </c>
      <c r="E10" s="17" t="s">
        <v>9</v>
      </c>
      <c r="F10" s="315" t="s">
        <v>9</v>
      </c>
      <c r="G10" s="315" t="s">
        <v>422</v>
      </c>
    </row>
    <row r="11" spans="1:8" x14ac:dyDescent="0.25">
      <c r="A11" s="18" t="s">
        <v>10</v>
      </c>
      <c r="B11" s="19" t="s">
        <v>11</v>
      </c>
      <c r="C11" s="20">
        <f>C12+C18+C28+C34+C42+C46</f>
        <v>3667.29</v>
      </c>
      <c r="D11" s="21" t="e">
        <f>D12+D18+D28+D34+D42+D46</f>
        <v>#REF!</v>
      </c>
      <c r="E11" s="21" t="e">
        <f>E12+E18+E28+E34+E42+E46</f>
        <v>#REF!</v>
      </c>
      <c r="F11" s="316">
        <f>F12+F18+F28+F34+F42+F46</f>
        <v>3814.0000000000005</v>
      </c>
      <c r="G11" s="316">
        <f>G12+G18+G28+G34+G42+G46</f>
        <v>3966.6000000000004</v>
      </c>
    </row>
    <row r="12" spans="1:8" x14ac:dyDescent="0.25">
      <c r="A12" s="22" t="s">
        <v>12</v>
      </c>
      <c r="B12" s="23" t="s">
        <v>13</v>
      </c>
      <c r="C12" s="24">
        <f>C13</f>
        <v>1513.6</v>
      </c>
      <c r="D12" s="25" t="e">
        <f>D13</f>
        <v>#REF!</v>
      </c>
      <c r="E12" s="25" t="e">
        <f>E13</f>
        <v>#REF!</v>
      </c>
      <c r="F12" s="317">
        <f>F13</f>
        <v>1574.1</v>
      </c>
      <c r="G12" s="317">
        <f>G13</f>
        <v>1637.1</v>
      </c>
    </row>
    <row r="13" spans="1:8" x14ac:dyDescent="0.25">
      <c r="A13" s="26" t="s">
        <v>14</v>
      </c>
      <c r="B13" s="27" t="s">
        <v>15</v>
      </c>
      <c r="C13" s="28">
        <v>1513.6</v>
      </c>
      <c r="D13" s="29" t="e">
        <f>#REF!</f>
        <v>#REF!</v>
      </c>
      <c r="E13" s="29" t="e">
        <f>#REF!</f>
        <v>#REF!</v>
      </c>
      <c r="F13" s="318">
        <v>1574.1</v>
      </c>
      <c r="G13" s="318">
        <v>1637.1</v>
      </c>
    </row>
    <row r="14" spans="1:8" ht="62.4" hidden="1" x14ac:dyDescent="0.25">
      <c r="A14" s="30" t="s">
        <v>16</v>
      </c>
      <c r="B14" s="31" t="s">
        <v>17</v>
      </c>
      <c r="C14" s="32">
        <v>0</v>
      </c>
      <c r="D14" s="33">
        <v>0</v>
      </c>
      <c r="E14" s="33">
        <v>0</v>
      </c>
      <c r="F14" s="319">
        <v>0</v>
      </c>
      <c r="G14" s="319">
        <v>0</v>
      </c>
    </row>
    <row r="15" spans="1:8" ht="62.4" hidden="1" x14ac:dyDescent="0.25">
      <c r="A15" s="30" t="s">
        <v>18</v>
      </c>
      <c r="B15" s="31" t="s">
        <v>19</v>
      </c>
      <c r="C15" s="32">
        <v>0</v>
      </c>
      <c r="D15" s="33">
        <v>0</v>
      </c>
      <c r="E15" s="33">
        <v>0</v>
      </c>
      <c r="F15" s="319">
        <v>0</v>
      </c>
      <c r="G15" s="319">
        <v>0</v>
      </c>
    </row>
    <row r="16" spans="1:8" ht="109.2" hidden="1" x14ac:dyDescent="0.25">
      <c r="A16" s="30" t="s">
        <v>20</v>
      </c>
      <c r="B16" s="31" t="s">
        <v>21</v>
      </c>
      <c r="C16" s="32">
        <v>0</v>
      </c>
      <c r="D16" s="33">
        <v>0</v>
      </c>
      <c r="E16" s="33">
        <v>0</v>
      </c>
      <c r="F16" s="319">
        <v>0</v>
      </c>
      <c r="G16" s="319">
        <v>0</v>
      </c>
    </row>
    <row r="17" spans="1:7" ht="78" customHeight="1" x14ac:dyDescent="0.25">
      <c r="A17" s="26" t="s">
        <v>22</v>
      </c>
      <c r="B17" s="34" t="s">
        <v>23</v>
      </c>
      <c r="C17" s="32">
        <v>1513.6</v>
      </c>
      <c r="D17" s="29" t="e">
        <f>#REF!</f>
        <v>#REF!</v>
      </c>
      <c r="E17" s="29" t="e">
        <f>#REF!</f>
        <v>#REF!</v>
      </c>
      <c r="F17" s="319">
        <v>1574.1</v>
      </c>
      <c r="G17" s="319">
        <v>1637.1</v>
      </c>
    </row>
    <row r="18" spans="1:7" ht="32.4" x14ac:dyDescent="0.25">
      <c r="A18" s="22" t="s">
        <v>24</v>
      </c>
      <c r="B18" s="35" t="s">
        <v>25</v>
      </c>
      <c r="C18" s="24">
        <f>C19</f>
        <v>895.38999999999987</v>
      </c>
      <c r="D18" s="25">
        <v>916.3</v>
      </c>
      <c r="E18" s="25">
        <v>952.95</v>
      </c>
      <c r="F18" s="317">
        <f>F19</f>
        <v>931.2</v>
      </c>
      <c r="G18" s="317">
        <f>G19</f>
        <v>968.5</v>
      </c>
    </row>
    <row r="19" spans="1:7" ht="31.2" x14ac:dyDescent="0.25">
      <c r="A19" s="36" t="s">
        <v>26</v>
      </c>
      <c r="B19" s="37" t="s">
        <v>27</v>
      </c>
      <c r="C19" s="38">
        <f>C20+C22+C24+C26</f>
        <v>895.38999999999987</v>
      </c>
      <c r="D19" s="39">
        <f>D20+D22+D24+D26</f>
        <v>916.3</v>
      </c>
      <c r="E19" s="39">
        <f>E20+E22+E24+E26</f>
        <v>953</v>
      </c>
      <c r="F19" s="320">
        <v>931.2</v>
      </c>
      <c r="G19" s="320">
        <v>968.5</v>
      </c>
    </row>
    <row r="20" spans="1:7" ht="62.4" hidden="1" x14ac:dyDescent="0.25">
      <c r="A20" s="30" t="s">
        <v>28</v>
      </c>
      <c r="B20" s="41" t="s">
        <v>29</v>
      </c>
      <c r="C20" s="32">
        <v>391.4</v>
      </c>
      <c r="D20" s="33">
        <f>D21</f>
        <v>480.55</v>
      </c>
      <c r="E20" s="33">
        <f>E21</f>
        <v>509.5</v>
      </c>
      <c r="F20" s="319">
        <f>C20*1.05</f>
        <v>410.96999999999997</v>
      </c>
      <c r="G20" s="319">
        <v>391.4</v>
      </c>
    </row>
    <row r="21" spans="1:7" ht="87" hidden="1" customHeight="1" x14ac:dyDescent="0.25">
      <c r="A21" s="30" t="s">
        <v>30</v>
      </c>
      <c r="B21" s="41" t="s">
        <v>31</v>
      </c>
      <c r="C21" s="32">
        <v>528.6</v>
      </c>
      <c r="D21" s="33">
        <f>459.5+21.05</f>
        <v>480.55</v>
      </c>
      <c r="E21" s="33">
        <v>509.5</v>
      </c>
      <c r="F21" s="319">
        <v>545</v>
      </c>
      <c r="G21" s="319">
        <v>528.6</v>
      </c>
    </row>
    <row r="22" spans="1:7" ht="75.599999999999994" hidden="1" customHeight="1" x14ac:dyDescent="0.25">
      <c r="A22" s="30" t="s">
        <v>32</v>
      </c>
      <c r="B22" s="41" t="s">
        <v>33</v>
      </c>
      <c r="C22" s="32">
        <f>C23</f>
        <v>2.7</v>
      </c>
      <c r="D22" s="33">
        <f>D23</f>
        <v>1.9</v>
      </c>
      <c r="E22" s="33">
        <f>E23</f>
        <v>1.9</v>
      </c>
      <c r="F22" s="319">
        <f t="shared" ref="F22:F25" si="0">C22*1.05</f>
        <v>2.8350000000000004</v>
      </c>
      <c r="G22" s="319">
        <f>G23</f>
        <v>2.7</v>
      </c>
    </row>
    <row r="23" spans="1:7" ht="70.8" hidden="1" customHeight="1" x14ac:dyDescent="0.25">
      <c r="A23" s="30" t="s">
        <v>34</v>
      </c>
      <c r="B23" s="41" t="s">
        <v>35</v>
      </c>
      <c r="C23" s="32">
        <v>2.7</v>
      </c>
      <c r="D23" s="33">
        <v>1.9</v>
      </c>
      <c r="E23" s="33">
        <v>1.9</v>
      </c>
      <c r="F23" s="319">
        <f t="shared" si="0"/>
        <v>2.8350000000000004</v>
      </c>
      <c r="G23" s="319">
        <v>2.7</v>
      </c>
    </row>
    <row r="24" spans="1:7" ht="54" hidden="1" customHeight="1" x14ac:dyDescent="0.25">
      <c r="A24" s="30" t="s">
        <v>36</v>
      </c>
      <c r="B24" s="41" t="s">
        <v>37</v>
      </c>
      <c r="C24" s="32">
        <f>C25</f>
        <v>549.79999999999995</v>
      </c>
      <c r="D24" s="33">
        <f>D25</f>
        <v>476.85</v>
      </c>
      <c r="E24" s="33">
        <f>E25</f>
        <v>484.6</v>
      </c>
      <c r="F24" s="319">
        <f t="shared" si="0"/>
        <v>577.29</v>
      </c>
      <c r="G24" s="319">
        <f>G25</f>
        <v>549.79999999999995</v>
      </c>
    </row>
    <row r="25" spans="1:7" ht="84.6" hidden="1" customHeight="1" x14ac:dyDescent="0.25">
      <c r="A25" s="30" t="s">
        <v>38</v>
      </c>
      <c r="B25" s="41" t="s">
        <v>39</v>
      </c>
      <c r="C25" s="32">
        <v>549.79999999999995</v>
      </c>
      <c r="D25" s="33">
        <f>456.5+20.35</f>
        <v>476.85</v>
      </c>
      <c r="E25" s="33">
        <f>456.5+28.1</f>
        <v>484.6</v>
      </c>
      <c r="F25" s="319">
        <f t="shared" si="0"/>
        <v>577.29</v>
      </c>
      <c r="G25" s="319">
        <v>549.79999999999995</v>
      </c>
    </row>
    <row r="26" spans="1:7" ht="57" hidden="1" customHeight="1" x14ac:dyDescent="0.25">
      <c r="A26" s="30" t="s">
        <v>40</v>
      </c>
      <c r="B26" s="41" t="s">
        <v>41</v>
      </c>
      <c r="C26" s="32">
        <f>C27</f>
        <v>-48.51</v>
      </c>
      <c r="D26" s="33">
        <f>D27</f>
        <v>-43</v>
      </c>
      <c r="E26" s="33">
        <f>E27</f>
        <v>-43</v>
      </c>
      <c r="F26" s="319">
        <f>F27</f>
        <v>-48.51</v>
      </c>
      <c r="G26" s="319">
        <f>G27</f>
        <v>-48.51</v>
      </c>
    </row>
    <row r="27" spans="1:7" ht="108" hidden="1" customHeight="1" x14ac:dyDescent="0.25">
      <c r="A27" s="30" t="s">
        <v>42</v>
      </c>
      <c r="B27" s="41" t="s">
        <v>43</v>
      </c>
      <c r="C27" s="32">
        <v>-48.51</v>
      </c>
      <c r="D27" s="33">
        <v>-43</v>
      </c>
      <c r="E27" s="33">
        <v>-43</v>
      </c>
      <c r="F27" s="319">
        <v>-48.51</v>
      </c>
      <c r="G27" s="319">
        <v>-48.51</v>
      </c>
    </row>
    <row r="28" spans="1:7" x14ac:dyDescent="0.25">
      <c r="A28" s="22" t="s">
        <v>44</v>
      </c>
      <c r="B28" s="42" t="s">
        <v>45</v>
      </c>
      <c r="C28" s="43">
        <f>C29</f>
        <v>863.4</v>
      </c>
      <c r="D28" s="44" t="e">
        <f>D29</f>
        <v>#REF!</v>
      </c>
      <c r="E28" s="44" t="e">
        <f>E29</f>
        <v>#REF!</v>
      </c>
      <c r="F28" s="321">
        <f>F29</f>
        <v>897.90000000000009</v>
      </c>
      <c r="G28" s="321">
        <f>G29</f>
        <v>933.9</v>
      </c>
    </row>
    <row r="29" spans="1:7" ht="31.2" x14ac:dyDescent="0.25">
      <c r="A29" s="26" t="s">
        <v>46</v>
      </c>
      <c r="B29" s="45" t="s">
        <v>47</v>
      </c>
      <c r="C29" s="28">
        <f>C30+C32</f>
        <v>863.4</v>
      </c>
      <c r="D29" s="29" t="e">
        <f>D30+D32</f>
        <v>#REF!</v>
      </c>
      <c r="E29" s="29" t="e">
        <f>E30+E32</f>
        <v>#REF!</v>
      </c>
      <c r="F29" s="318">
        <f>F30+F32</f>
        <v>897.90000000000009</v>
      </c>
      <c r="G29" s="318">
        <f>G30+G32</f>
        <v>933.9</v>
      </c>
    </row>
    <row r="30" spans="1:7" ht="31.2" x14ac:dyDescent="0.25">
      <c r="A30" s="26" t="s">
        <v>48</v>
      </c>
      <c r="B30" s="45" t="s">
        <v>49</v>
      </c>
      <c r="C30" s="28">
        <f>C31</f>
        <v>760.8</v>
      </c>
      <c r="D30" s="29" t="e">
        <f>D31</f>
        <v>#REF!</v>
      </c>
      <c r="E30" s="29" t="e">
        <f>E31</f>
        <v>#REF!</v>
      </c>
      <c r="F30" s="318">
        <f>F31</f>
        <v>791.2</v>
      </c>
      <c r="G30" s="318">
        <f>G31</f>
        <v>822.9</v>
      </c>
    </row>
    <row r="31" spans="1:7" ht="46.8" x14ac:dyDescent="0.25">
      <c r="A31" s="30" t="s">
        <v>50</v>
      </c>
      <c r="B31" s="31" t="s">
        <v>51</v>
      </c>
      <c r="C31" s="32">
        <v>760.8</v>
      </c>
      <c r="D31" s="33" t="e">
        <f>#REF!</f>
        <v>#REF!</v>
      </c>
      <c r="E31" s="33" t="e">
        <f>#REF!</f>
        <v>#REF!</v>
      </c>
      <c r="F31" s="319">
        <v>791.2</v>
      </c>
      <c r="G31" s="319">
        <v>822.9</v>
      </c>
    </row>
    <row r="32" spans="1:7" ht="36.75" customHeight="1" x14ac:dyDescent="0.25">
      <c r="A32" s="26" t="s">
        <v>52</v>
      </c>
      <c r="B32" s="45" t="s">
        <v>53</v>
      </c>
      <c r="C32" s="28">
        <f>C33</f>
        <v>102.6</v>
      </c>
      <c r="D32" s="29" t="e">
        <f>D33</f>
        <v>#REF!</v>
      </c>
      <c r="E32" s="29" t="e">
        <f>E33</f>
        <v>#REF!</v>
      </c>
      <c r="F32" s="318">
        <f>F33</f>
        <v>106.7</v>
      </c>
      <c r="G32" s="318">
        <f>G33</f>
        <v>111</v>
      </c>
    </row>
    <row r="33" spans="1:7" ht="62.4" x14ac:dyDescent="0.25">
      <c r="A33" s="30" t="s">
        <v>54</v>
      </c>
      <c r="B33" s="31" t="s">
        <v>55</v>
      </c>
      <c r="C33" s="32">
        <v>102.6</v>
      </c>
      <c r="D33" s="33" t="e">
        <f>#REF!</f>
        <v>#REF!</v>
      </c>
      <c r="E33" s="33" t="e">
        <f>#REF!</f>
        <v>#REF!</v>
      </c>
      <c r="F33" s="319">
        <v>106.7</v>
      </c>
      <c r="G33" s="319">
        <v>111</v>
      </c>
    </row>
    <row r="34" spans="1:7" x14ac:dyDescent="0.25">
      <c r="A34" s="22" t="s">
        <v>56</v>
      </c>
      <c r="B34" s="23" t="s">
        <v>57</v>
      </c>
      <c r="C34" s="43">
        <f>C35+C37</f>
        <v>39.6</v>
      </c>
      <c r="D34" s="44" t="e">
        <f>D35+D37</f>
        <v>#REF!</v>
      </c>
      <c r="E34" s="44" t="e">
        <f>E35+E37</f>
        <v>#REF!</v>
      </c>
      <c r="F34" s="321">
        <f>F35+F37</f>
        <v>41.3</v>
      </c>
      <c r="G34" s="321">
        <f>G35+G37</f>
        <v>42.8</v>
      </c>
    </row>
    <row r="35" spans="1:7" x14ac:dyDescent="0.25">
      <c r="A35" s="46" t="s">
        <v>58</v>
      </c>
      <c r="B35" s="47" t="s">
        <v>59</v>
      </c>
      <c r="C35" s="48">
        <f>C36</f>
        <v>8</v>
      </c>
      <c r="D35" s="49" t="e">
        <f>D36</f>
        <v>#REF!</v>
      </c>
      <c r="E35" s="49" t="e">
        <f>E36</f>
        <v>#REF!</v>
      </c>
      <c r="F35" s="321">
        <f>F36</f>
        <v>8.3000000000000007</v>
      </c>
      <c r="G35" s="321">
        <f>G36</f>
        <v>8.6999999999999993</v>
      </c>
    </row>
    <row r="36" spans="1:7" ht="34.5" customHeight="1" x14ac:dyDescent="0.25">
      <c r="A36" s="50" t="s">
        <v>60</v>
      </c>
      <c r="B36" s="51" t="s">
        <v>61</v>
      </c>
      <c r="C36" s="52">
        <v>8</v>
      </c>
      <c r="D36" s="53" t="e">
        <f>#REF!</f>
        <v>#REF!</v>
      </c>
      <c r="E36" s="53" t="e">
        <f>#REF!</f>
        <v>#REF!</v>
      </c>
      <c r="F36" s="322">
        <v>8.3000000000000007</v>
      </c>
      <c r="G36" s="322">
        <v>8.6999999999999993</v>
      </c>
    </row>
    <row r="37" spans="1:7" x14ac:dyDescent="0.25">
      <c r="A37" s="26" t="s">
        <v>62</v>
      </c>
      <c r="B37" s="27" t="s">
        <v>63</v>
      </c>
      <c r="C37" s="28">
        <f>C38+C40</f>
        <v>31.6</v>
      </c>
      <c r="D37" s="29" t="e">
        <f>D38+D40</f>
        <v>#REF!</v>
      </c>
      <c r="E37" s="29" t="e">
        <f>E38+E40</f>
        <v>#REF!</v>
      </c>
      <c r="F37" s="318">
        <f>F38+F40</f>
        <v>33</v>
      </c>
      <c r="G37" s="318">
        <f>G38+G40</f>
        <v>34.1</v>
      </c>
    </row>
    <row r="38" spans="1:7" x14ac:dyDescent="0.25">
      <c r="A38" s="26" t="s">
        <v>64</v>
      </c>
      <c r="B38" s="54" t="s">
        <v>65</v>
      </c>
      <c r="C38" s="28">
        <f>C39</f>
        <v>20.5</v>
      </c>
      <c r="D38" s="29" t="e">
        <f>D39</f>
        <v>#REF!</v>
      </c>
      <c r="E38" s="29" t="e">
        <f>E39</f>
        <v>#REF!</v>
      </c>
      <c r="F38" s="318">
        <f>F39</f>
        <v>21.3</v>
      </c>
      <c r="G38" s="318">
        <f>G39</f>
        <v>22.1</v>
      </c>
    </row>
    <row r="39" spans="1:7" ht="31.2" x14ac:dyDescent="0.25">
      <c r="A39" s="30" t="s">
        <v>66</v>
      </c>
      <c r="B39" s="31" t="s">
        <v>67</v>
      </c>
      <c r="C39" s="32">
        <v>20.5</v>
      </c>
      <c r="D39" s="33" t="e">
        <f>#REF!</f>
        <v>#REF!</v>
      </c>
      <c r="E39" s="33" t="e">
        <f>#REF!</f>
        <v>#REF!</v>
      </c>
      <c r="F39" s="319">
        <v>21.3</v>
      </c>
      <c r="G39" s="319">
        <v>22.1</v>
      </c>
    </row>
    <row r="40" spans="1:7" x14ac:dyDescent="0.25">
      <c r="A40" s="55" t="s">
        <v>68</v>
      </c>
      <c r="B40" s="56" t="s">
        <v>69</v>
      </c>
      <c r="C40" s="28">
        <f>C41</f>
        <v>11.1</v>
      </c>
      <c r="D40" s="29" t="e">
        <f>D41</f>
        <v>#REF!</v>
      </c>
      <c r="E40" s="29" t="e">
        <f>E41</f>
        <v>#REF!</v>
      </c>
      <c r="F40" s="318">
        <f>F41</f>
        <v>11.7</v>
      </c>
      <c r="G40" s="318">
        <f>G41</f>
        <v>12</v>
      </c>
    </row>
    <row r="41" spans="1:7" ht="48" customHeight="1" x14ac:dyDescent="0.25">
      <c r="A41" s="30" t="s">
        <v>70</v>
      </c>
      <c r="B41" s="31" t="s">
        <v>71</v>
      </c>
      <c r="C41" s="32">
        <v>11.1</v>
      </c>
      <c r="D41" s="33" t="e">
        <f>#REF!</f>
        <v>#REF!</v>
      </c>
      <c r="E41" s="33" t="e">
        <f>#REF!</f>
        <v>#REF!</v>
      </c>
      <c r="F41" s="319">
        <v>11.7</v>
      </c>
      <c r="G41" s="319">
        <v>12</v>
      </c>
    </row>
    <row r="42" spans="1:7" x14ac:dyDescent="0.25">
      <c r="A42" s="22" t="s">
        <v>72</v>
      </c>
      <c r="B42" s="23" t="s">
        <v>73</v>
      </c>
      <c r="C42" s="43">
        <f t="shared" ref="C42:G43" si="1">C43</f>
        <v>19.899999999999999</v>
      </c>
      <c r="D42" s="44">
        <f t="shared" si="1"/>
        <v>24.058</v>
      </c>
      <c r="E42" s="44">
        <f t="shared" si="1"/>
        <v>25.020320000000002</v>
      </c>
      <c r="F42" s="321">
        <f t="shared" si="1"/>
        <v>20.7</v>
      </c>
      <c r="G42" s="321">
        <f t="shared" si="1"/>
        <v>21.5</v>
      </c>
    </row>
    <row r="43" spans="1:7" ht="46.8" x14ac:dyDescent="0.25">
      <c r="A43" s="26" t="s">
        <v>74</v>
      </c>
      <c r="B43" s="57" t="s">
        <v>75</v>
      </c>
      <c r="C43" s="28">
        <f t="shared" si="1"/>
        <v>19.899999999999999</v>
      </c>
      <c r="D43" s="29">
        <f t="shared" si="1"/>
        <v>24.058</v>
      </c>
      <c r="E43" s="29">
        <f t="shared" si="1"/>
        <v>25.020320000000002</v>
      </c>
      <c r="F43" s="318">
        <f t="shared" si="1"/>
        <v>20.7</v>
      </c>
      <c r="G43" s="318">
        <f t="shared" si="1"/>
        <v>21.5</v>
      </c>
    </row>
    <row r="44" spans="1:7" ht="49.5" customHeight="1" x14ac:dyDescent="0.25">
      <c r="A44" s="30" t="s">
        <v>76</v>
      </c>
      <c r="B44" s="31" t="s">
        <v>77</v>
      </c>
      <c r="C44" s="32">
        <v>19.899999999999999</v>
      </c>
      <c r="D44" s="33">
        <f>D45</f>
        <v>24.058</v>
      </c>
      <c r="E44" s="33">
        <f>E45</f>
        <v>25.020320000000002</v>
      </c>
      <c r="F44" s="319">
        <v>20.7</v>
      </c>
      <c r="G44" s="319">
        <v>21.5</v>
      </c>
    </row>
    <row r="45" spans="1:7" ht="50.25" hidden="1" customHeight="1" x14ac:dyDescent="0.25">
      <c r="A45" s="30" t="s">
        <v>78</v>
      </c>
      <c r="B45" s="31" t="s">
        <v>77</v>
      </c>
      <c r="C45" s="32">
        <v>23</v>
      </c>
      <c r="D45" s="33">
        <v>24.058</v>
      </c>
      <c r="E45" s="33">
        <v>25.020320000000002</v>
      </c>
      <c r="F45" s="319">
        <v>23</v>
      </c>
      <c r="G45" s="319">
        <v>23</v>
      </c>
    </row>
    <row r="46" spans="1:7" ht="32.4" x14ac:dyDescent="0.25">
      <c r="A46" s="22" t="s">
        <v>79</v>
      </c>
      <c r="B46" s="42" t="s">
        <v>80</v>
      </c>
      <c r="C46" s="43">
        <f>C47+C50</f>
        <v>335.4</v>
      </c>
      <c r="D46" s="44">
        <f>D47+D50</f>
        <v>387.6</v>
      </c>
      <c r="E46" s="44">
        <f>E47+E50</f>
        <v>387.6</v>
      </c>
      <c r="F46" s="321">
        <f>F47+F50</f>
        <v>348.8</v>
      </c>
      <c r="G46" s="321">
        <f>G47+G50</f>
        <v>362.8</v>
      </c>
    </row>
    <row r="47" spans="1:7" ht="81" customHeight="1" x14ac:dyDescent="0.25">
      <c r="A47" s="58" t="s">
        <v>81</v>
      </c>
      <c r="B47" s="59" t="s">
        <v>82</v>
      </c>
      <c r="C47" s="48">
        <f t="shared" ref="C47:G48" si="2">C48</f>
        <v>74.7</v>
      </c>
      <c r="D47" s="49">
        <f t="shared" si="2"/>
        <v>66.8</v>
      </c>
      <c r="E47" s="49">
        <f t="shared" si="2"/>
        <v>66.8</v>
      </c>
      <c r="F47" s="321">
        <f t="shared" si="2"/>
        <v>77.7</v>
      </c>
      <c r="G47" s="321">
        <f t="shared" si="2"/>
        <v>80.8</v>
      </c>
    </row>
    <row r="48" spans="1:7" ht="66" customHeight="1" x14ac:dyDescent="0.25">
      <c r="A48" s="30" t="s">
        <v>83</v>
      </c>
      <c r="B48" s="31" t="s">
        <v>84</v>
      </c>
      <c r="C48" s="32">
        <f t="shared" si="2"/>
        <v>74.7</v>
      </c>
      <c r="D48" s="33">
        <f t="shared" si="2"/>
        <v>66.8</v>
      </c>
      <c r="E48" s="33">
        <f t="shared" si="2"/>
        <v>66.8</v>
      </c>
      <c r="F48" s="319">
        <f t="shared" si="2"/>
        <v>77.7</v>
      </c>
      <c r="G48" s="319">
        <f t="shared" si="2"/>
        <v>80.8</v>
      </c>
    </row>
    <row r="49" spans="1:7" ht="66" customHeight="1" x14ac:dyDescent="0.25">
      <c r="A49" s="30" t="s">
        <v>85</v>
      </c>
      <c r="B49" s="31" t="s">
        <v>86</v>
      </c>
      <c r="C49" s="32">
        <v>74.7</v>
      </c>
      <c r="D49" s="33">
        <v>66.8</v>
      </c>
      <c r="E49" s="33">
        <v>66.8</v>
      </c>
      <c r="F49" s="319">
        <v>77.7</v>
      </c>
      <c r="G49" s="319">
        <v>80.8</v>
      </c>
    </row>
    <row r="50" spans="1:7" ht="69" customHeight="1" x14ac:dyDescent="0.25">
      <c r="A50" s="30" t="s">
        <v>87</v>
      </c>
      <c r="B50" s="31" t="s">
        <v>88</v>
      </c>
      <c r="C50" s="32">
        <f t="shared" ref="C50:G51" si="3">C51</f>
        <v>260.7</v>
      </c>
      <c r="D50" s="33">
        <f t="shared" si="3"/>
        <v>320.8</v>
      </c>
      <c r="E50" s="33">
        <f t="shared" si="3"/>
        <v>320.8</v>
      </c>
      <c r="F50" s="319">
        <f t="shared" si="3"/>
        <v>271.10000000000002</v>
      </c>
      <c r="G50" s="319">
        <f t="shared" si="3"/>
        <v>282</v>
      </c>
    </row>
    <row r="51" spans="1:7" ht="73.5" customHeight="1" x14ac:dyDescent="0.25">
      <c r="A51" s="30" t="s">
        <v>89</v>
      </c>
      <c r="B51" s="31" t="s">
        <v>90</v>
      </c>
      <c r="C51" s="32">
        <f t="shared" si="3"/>
        <v>260.7</v>
      </c>
      <c r="D51" s="33">
        <f t="shared" si="3"/>
        <v>320.8</v>
      </c>
      <c r="E51" s="33">
        <f t="shared" si="3"/>
        <v>320.8</v>
      </c>
      <c r="F51" s="319">
        <f t="shared" si="3"/>
        <v>271.10000000000002</v>
      </c>
      <c r="G51" s="319">
        <f t="shared" si="3"/>
        <v>282</v>
      </c>
    </row>
    <row r="52" spans="1:7" ht="62.4" x14ac:dyDescent="0.25">
      <c r="A52" s="30" t="s">
        <v>91</v>
      </c>
      <c r="B52" s="31" t="s">
        <v>92</v>
      </c>
      <c r="C52" s="32">
        <v>260.7</v>
      </c>
      <c r="D52" s="33">
        <v>320.8</v>
      </c>
      <c r="E52" s="33">
        <v>320.8</v>
      </c>
      <c r="F52" s="319">
        <v>271.10000000000002</v>
      </c>
      <c r="G52" s="319">
        <v>282</v>
      </c>
    </row>
    <row r="53" spans="1:7" ht="18" hidden="1" x14ac:dyDescent="0.25">
      <c r="A53" s="30"/>
      <c r="B53" s="31"/>
      <c r="C53" s="32"/>
      <c r="D53" s="33">
        <v>320.8</v>
      </c>
      <c r="E53" s="33">
        <v>320.8</v>
      </c>
      <c r="F53" s="319"/>
      <c r="G53" s="319"/>
    </row>
    <row r="54" spans="1:7" x14ac:dyDescent="0.25">
      <c r="A54" s="60" t="s">
        <v>93</v>
      </c>
      <c r="B54" s="61" t="s">
        <v>94</v>
      </c>
      <c r="C54" s="62">
        <f>C55</f>
        <v>63306.2</v>
      </c>
      <c r="D54" s="63" t="e">
        <f>D55</f>
        <v>#REF!</v>
      </c>
      <c r="E54" s="63" t="e">
        <f>E55</f>
        <v>#REF!</v>
      </c>
      <c r="F54" s="323">
        <f>F55</f>
        <v>40154.599999999991</v>
      </c>
      <c r="G54" s="323">
        <f>G55</f>
        <v>41147.5</v>
      </c>
    </row>
    <row r="55" spans="1:7" ht="31.2" x14ac:dyDescent="0.25">
      <c r="A55" s="26" t="s">
        <v>95</v>
      </c>
      <c r="B55" s="57" t="s">
        <v>96</v>
      </c>
      <c r="C55" s="48">
        <f>C56+C63+C67+C74</f>
        <v>63306.2</v>
      </c>
      <c r="D55" s="49" t="e">
        <f>D56+D63+D67+D74</f>
        <v>#REF!</v>
      </c>
      <c r="E55" s="49" t="e">
        <f>E56+E63+E67+E74</f>
        <v>#REF!</v>
      </c>
      <c r="F55" s="321">
        <f>F56+F63+F67+F74</f>
        <v>40154.599999999991</v>
      </c>
      <c r="G55" s="321">
        <f>G56+G63+G67+G74</f>
        <v>41147.5</v>
      </c>
    </row>
    <row r="56" spans="1:7" ht="24.75" customHeight="1" x14ac:dyDescent="0.25">
      <c r="A56" s="64" t="s">
        <v>97</v>
      </c>
      <c r="B56" s="65" t="s">
        <v>98</v>
      </c>
      <c r="C56" s="66">
        <f>C57+C59</f>
        <v>8952.2000000000007</v>
      </c>
      <c r="D56" s="66" t="e">
        <f>D57+D59</f>
        <v>#REF!</v>
      </c>
      <c r="E56" s="66" t="e">
        <f>E57+E59</f>
        <v>#REF!</v>
      </c>
      <c r="F56" s="324">
        <f>F57+F59</f>
        <v>9340.2999999999993</v>
      </c>
      <c r="G56" s="324">
        <f>G57+G59</f>
        <v>9278.2999999999993</v>
      </c>
    </row>
    <row r="57" spans="1:7" ht="27" customHeight="1" x14ac:dyDescent="0.25">
      <c r="A57" s="26" t="s">
        <v>99</v>
      </c>
      <c r="B57" s="57" t="s">
        <v>100</v>
      </c>
      <c r="C57" s="28">
        <f>C58</f>
        <v>2966.8</v>
      </c>
      <c r="D57" s="28" t="e">
        <f>D58</f>
        <v>#REF!</v>
      </c>
      <c r="E57" s="28" t="e">
        <f>E58</f>
        <v>#REF!</v>
      </c>
      <c r="F57" s="318">
        <f>F58</f>
        <v>2966.8</v>
      </c>
      <c r="G57" s="318">
        <f>G58</f>
        <v>2482.6999999999998</v>
      </c>
    </row>
    <row r="58" spans="1:7" ht="33.75" customHeight="1" x14ac:dyDescent="0.25">
      <c r="A58" s="30" t="s">
        <v>101</v>
      </c>
      <c r="B58" s="31" t="s">
        <v>102</v>
      </c>
      <c r="C58" s="32">
        <v>2966.8</v>
      </c>
      <c r="D58" s="32" t="e">
        <f>#REF!</f>
        <v>#REF!</v>
      </c>
      <c r="E58" s="32" t="e">
        <f>#REF!</f>
        <v>#REF!</v>
      </c>
      <c r="F58" s="319">
        <v>2966.8</v>
      </c>
      <c r="G58" s="319">
        <v>2482.6999999999998</v>
      </c>
    </row>
    <row r="59" spans="1:7" ht="34.5" customHeight="1" x14ac:dyDescent="0.25">
      <c r="A59" s="26" t="s">
        <v>103</v>
      </c>
      <c r="B59" s="67" t="s">
        <v>104</v>
      </c>
      <c r="C59" s="48">
        <f>C60</f>
        <v>5985.4</v>
      </c>
      <c r="D59" s="48" t="e">
        <f>D60</f>
        <v>#REF!</v>
      </c>
      <c r="E59" s="48" t="e">
        <f>E60</f>
        <v>#REF!</v>
      </c>
      <c r="F59" s="321">
        <f>F60</f>
        <v>6373.5</v>
      </c>
      <c r="G59" s="321">
        <f>G60</f>
        <v>6795.6</v>
      </c>
    </row>
    <row r="60" spans="1:7" ht="36" customHeight="1" x14ac:dyDescent="0.25">
      <c r="A60" s="30" t="s">
        <v>105</v>
      </c>
      <c r="B60" s="69" t="s">
        <v>106</v>
      </c>
      <c r="C60" s="52">
        <v>5985.4</v>
      </c>
      <c r="D60" s="52" t="e">
        <f>#REF!</f>
        <v>#REF!</v>
      </c>
      <c r="E60" s="52" t="e">
        <f>#REF!</f>
        <v>#REF!</v>
      </c>
      <c r="F60" s="322">
        <v>6373.5</v>
      </c>
      <c r="G60" s="322">
        <v>6795.6</v>
      </c>
    </row>
    <row r="61" spans="1:7" hidden="1" x14ac:dyDescent="0.25">
      <c r="A61" s="26" t="s">
        <v>107</v>
      </c>
      <c r="B61" s="57" t="s">
        <v>108</v>
      </c>
      <c r="C61" s="48">
        <f>C62</f>
        <v>0</v>
      </c>
      <c r="D61" s="49">
        <f>D62</f>
        <v>0</v>
      </c>
      <c r="E61" s="49">
        <f>E62</f>
        <v>0</v>
      </c>
      <c r="F61" s="321">
        <f>F62</f>
        <v>0</v>
      </c>
      <c r="G61" s="321">
        <f>G62</f>
        <v>0</v>
      </c>
    </row>
    <row r="62" spans="1:7" ht="18" hidden="1" x14ac:dyDescent="0.25">
      <c r="A62" s="30" t="s">
        <v>109</v>
      </c>
      <c r="B62" s="31" t="s">
        <v>110</v>
      </c>
      <c r="C62" s="52">
        <v>0</v>
      </c>
      <c r="D62" s="53">
        <v>0</v>
      </c>
      <c r="E62" s="53">
        <v>0</v>
      </c>
      <c r="F62" s="322">
        <v>0</v>
      </c>
      <c r="G62" s="322">
        <v>0</v>
      </c>
    </row>
    <row r="63" spans="1:7" ht="31.2" hidden="1" x14ac:dyDescent="0.25">
      <c r="A63" s="64" t="s">
        <v>111</v>
      </c>
      <c r="B63" s="65" t="s">
        <v>112</v>
      </c>
      <c r="C63" s="66">
        <f t="shared" ref="C63:G65" si="4">C64</f>
        <v>0</v>
      </c>
      <c r="D63" s="70">
        <f t="shared" si="4"/>
        <v>30</v>
      </c>
      <c r="E63" s="70">
        <f t="shared" si="4"/>
        <v>30</v>
      </c>
      <c r="F63" s="324">
        <f t="shared" si="4"/>
        <v>0</v>
      </c>
      <c r="G63" s="324">
        <f t="shared" si="4"/>
        <v>0</v>
      </c>
    </row>
    <row r="64" spans="1:7" ht="18" hidden="1" x14ac:dyDescent="0.25">
      <c r="A64" s="71" t="s">
        <v>113</v>
      </c>
      <c r="B64" s="72" t="s">
        <v>114</v>
      </c>
      <c r="C64" s="73">
        <f t="shared" si="4"/>
        <v>0</v>
      </c>
      <c r="D64" s="33">
        <f t="shared" si="4"/>
        <v>30</v>
      </c>
      <c r="E64" s="33">
        <f t="shared" si="4"/>
        <v>30</v>
      </c>
      <c r="F64" s="325">
        <f t="shared" si="4"/>
        <v>0</v>
      </c>
      <c r="G64" s="325">
        <f t="shared" si="4"/>
        <v>0</v>
      </c>
    </row>
    <row r="65" spans="1:7" ht="18" hidden="1" x14ac:dyDescent="0.25">
      <c r="A65" s="71" t="s">
        <v>115</v>
      </c>
      <c r="B65" s="72" t="s">
        <v>116</v>
      </c>
      <c r="C65" s="73">
        <f t="shared" si="4"/>
        <v>0</v>
      </c>
      <c r="D65" s="33">
        <f t="shared" si="4"/>
        <v>30</v>
      </c>
      <c r="E65" s="33">
        <f t="shared" si="4"/>
        <v>30</v>
      </c>
      <c r="F65" s="325">
        <f t="shared" si="4"/>
        <v>0</v>
      </c>
      <c r="G65" s="325">
        <f t="shared" si="4"/>
        <v>0</v>
      </c>
    </row>
    <row r="66" spans="1:7" ht="62.4" hidden="1" x14ac:dyDescent="0.25">
      <c r="A66" s="71" t="s">
        <v>117</v>
      </c>
      <c r="B66" s="72" t="s">
        <v>118</v>
      </c>
      <c r="C66" s="73"/>
      <c r="D66" s="33">
        <v>30</v>
      </c>
      <c r="E66" s="33">
        <v>30</v>
      </c>
      <c r="F66" s="325"/>
      <c r="G66" s="325"/>
    </row>
    <row r="67" spans="1:7" x14ac:dyDescent="0.25">
      <c r="A67" s="74" t="s">
        <v>119</v>
      </c>
      <c r="B67" s="75" t="s">
        <v>120</v>
      </c>
      <c r="C67" s="76">
        <f>C68+C72</f>
        <v>253.79999999999998</v>
      </c>
      <c r="D67" s="77">
        <f>D68+D72</f>
        <v>621.29999999999995</v>
      </c>
      <c r="E67" s="77">
        <f>E68+E72</f>
        <v>213.3</v>
      </c>
      <c r="F67" s="326">
        <f>F68+F72</f>
        <v>262.3</v>
      </c>
      <c r="G67" s="326">
        <f>G68+G72</f>
        <v>262.3</v>
      </c>
    </row>
    <row r="68" spans="1:7" s="80" customFormat="1" ht="31.2" x14ac:dyDescent="0.25">
      <c r="A68" s="64" t="s">
        <v>121</v>
      </c>
      <c r="B68" s="65" t="s">
        <v>122</v>
      </c>
      <c r="C68" s="78">
        <f>C69</f>
        <v>37.6</v>
      </c>
      <c r="D68" s="79">
        <f>D69</f>
        <v>445.8</v>
      </c>
      <c r="E68" s="79">
        <f>E69</f>
        <v>37.799999999999997</v>
      </c>
      <c r="F68" s="327">
        <f>F69</f>
        <v>37.799999999999997</v>
      </c>
      <c r="G68" s="327">
        <f>G69</f>
        <v>37.799999999999997</v>
      </c>
    </row>
    <row r="69" spans="1:7" ht="31.2" x14ac:dyDescent="0.25">
      <c r="A69" s="30" t="s">
        <v>123</v>
      </c>
      <c r="B69" s="31" t="s">
        <v>124</v>
      </c>
      <c r="C69" s="52">
        <f>C70+C71</f>
        <v>37.6</v>
      </c>
      <c r="D69" s="53">
        <f>D70+D71</f>
        <v>445.8</v>
      </c>
      <c r="E69" s="53">
        <f>E70+E71</f>
        <v>37.799999999999997</v>
      </c>
      <c r="F69" s="322">
        <f>F70+F71</f>
        <v>37.799999999999997</v>
      </c>
      <c r="G69" s="322">
        <f>G70+G71</f>
        <v>37.799999999999997</v>
      </c>
    </row>
    <row r="70" spans="1:7" ht="45.6" customHeight="1" x14ac:dyDescent="0.25">
      <c r="A70" s="30" t="s">
        <v>125</v>
      </c>
      <c r="B70" s="69" t="s">
        <v>126</v>
      </c>
      <c r="C70" s="52">
        <v>37.6</v>
      </c>
      <c r="D70" s="53">
        <v>37.799999999999997</v>
      </c>
      <c r="E70" s="53">
        <v>37.799999999999997</v>
      </c>
      <c r="F70" s="322">
        <v>37.799999999999997</v>
      </c>
      <c r="G70" s="322">
        <v>37.799999999999997</v>
      </c>
    </row>
    <row r="71" spans="1:7" ht="62.4" hidden="1" x14ac:dyDescent="0.25">
      <c r="A71" s="30" t="s">
        <v>125</v>
      </c>
      <c r="B71" s="69" t="s">
        <v>127</v>
      </c>
      <c r="C71" s="32">
        <v>0</v>
      </c>
      <c r="D71" s="33">
        <v>408</v>
      </c>
      <c r="E71" s="33">
        <v>0</v>
      </c>
      <c r="F71" s="319">
        <v>0</v>
      </c>
      <c r="G71" s="319">
        <v>0</v>
      </c>
    </row>
    <row r="72" spans="1:7" ht="46.8" x14ac:dyDescent="0.25">
      <c r="A72" s="26" t="s">
        <v>128</v>
      </c>
      <c r="B72" s="57" t="s">
        <v>129</v>
      </c>
      <c r="C72" s="48">
        <f>C73</f>
        <v>216.2</v>
      </c>
      <c r="D72" s="49">
        <f>D73</f>
        <v>175.5</v>
      </c>
      <c r="E72" s="49">
        <f>E73</f>
        <v>175.5</v>
      </c>
      <c r="F72" s="321">
        <f>F73</f>
        <v>224.5</v>
      </c>
      <c r="G72" s="321">
        <f>G73</f>
        <v>224.5</v>
      </c>
    </row>
    <row r="73" spans="1:7" ht="46.8" x14ac:dyDescent="0.25">
      <c r="A73" s="30" t="s">
        <v>130</v>
      </c>
      <c r="B73" s="31" t="s">
        <v>131</v>
      </c>
      <c r="C73" s="32">
        <v>216.2</v>
      </c>
      <c r="D73" s="53">
        <v>175.5</v>
      </c>
      <c r="E73" s="53">
        <v>175.5</v>
      </c>
      <c r="F73" s="319">
        <v>224.5</v>
      </c>
      <c r="G73" s="319">
        <v>224.5</v>
      </c>
    </row>
    <row r="74" spans="1:7" x14ac:dyDescent="0.25">
      <c r="A74" s="81" t="s">
        <v>132</v>
      </c>
      <c r="B74" s="82" t="s">
        <v>133</v>
      </c>
      <c r="C74" s="83">
        <f>C75+C86</f>
        <v>54100.2</v>
      </c>
      <c r="D74" s="84">
        <f>D75+D86+D139</f>
        <v>30171.399999999994</v>
      </c>
      <c r="E74" s="84">
        <f>E75+E86+E139</f>
        <v>30780.2</v>
      </c>
      <c r="F74" s="328">
        <f>F75+F86</f>
        <v>30551.999999999993</v>
      </c>
      <c r="G74" s="328">
        <f>G75+G86</f>
        <v>31606.899999999998</v>
      </c>
    </row>
    <row r="75" spans="1:7" ht="48" customHeight="1" x14ac:dyDescent="0.25">
      <c r="A75" s="58" t="s">
        <v>134</v>
      </c>
      <c r="B75" s="85" t="s">
        <v>135</v>
      </c>
      <c r="C75" s="78">
        <f>C76</f>
        <v>1054.4000000000001</v>
      </c>
      <c r="D75" s="79">
        <f>D76</f>
        <v>2840.6</v>
      </c>
      <c r="E75" s="79">
        <f>E76</f>
        <v>2948.2</v>
      </c>
      <c r="F75" s="327">
        <f>F76</f>
        <v>1096.5999999999999</v>
      </c>
      <c r="G75" s="327">
        <f>G76</f>
        <v>1140.4000000000001</v>
      </c>
    </row>
    <row r="76" spans="1:7" ht="49.5" customHeight="1" x14ac:dyDescent="0.25">
      <c r="A76" s="86" t="s">
        <v>136</v>
      </c>
      <c r="B76" s="87" t="s">
        <v>137</v>
      </c>
      <c r="C76" s="52">
        <f>C77+C81</f>
        <v>1054.4000000000001</v>
      </c>
      <c r="D76" s="53">
        <f>D77+D81</f>
        <v>2840.6</v>
      </c>
      <c r="E76" s="53">
        <f>E77+E81</f>
        <v>2948.2</v>
      </c>
      <c r="F76" s="322">
        <f>F77+F81</f>
        <v>1096.5999999999999</v>
      </c>
      <c r="G76" s="322">
        <f>G77+G81</f>
        <v>1140.4000000000001</v>
      </c>
    </row>
    <row r="77" spans="1:7" ht="31.2" x14ac:dyDescent="0.25">
      <c r="A77" s="64" t="s">
        <v>138</v>
      </c>
      <c r="B77" s="65" t="s">
        <v>139</v>
      </c>
      <c r="C77" s="28">
        <f>C78+C79+C80</f>
        <v>176.4</v>
      </c>
      <c r="D77" s="29">
        <f>D78+D79+D80</f>
        <v>179.4</v>
      </c>
      <c r="E77" s="29">
        <f>E78+E79+E80</f>
        <v>180.5</v>
      </c>
      <c r="F77" s="318">
        <f>F78+F79+F80</f>
        <v>183.5</v>
      </c>
      <c r="G77" s="318">
        <f>G78+G79+G80</f>
        <v>190.8</v>
      </c>
    </row>
    <row r="78" spans="1:7" ht="31.2" x14ac:dyDescent="0.25">
      <c r="A78" s="30" t="s">
        <v>138</v>
      </c>
      <c r="B78" s="31" t="s">
        <v>140</v>
      </c>
      <c r="C78" s="32">
        <v>26.6</v>
      </c>
      <c r="D78" s="33">
        <v>26.6</v>
      </c>
      <c r="E78" s="33">
        <v>27.7</v>
      </c>
      <c r="F78" s="319">
        <v>27.7</v>
      </c>
      <c r="G78" s="319">
        <v>28.8</v>
      </c>
    </row>
    <row r="79" spans="1:7" ht="31.2" x14ac:dyDescent="0.25">
      <c r="A79" s="30" t="s">
        <v>138</v>
      </c>
      <c r="B79" s="31" t="s">
        <v>141</v>
      </c>
      <c r="C79" s="32">
        <v>149.80000000000001</v>
      </c>
      <c r="D79" s="33">
        <v>142.80000000000001</v>
      </c>
      <c r="E79" s="33">
        <v>142.80000000000001</v>
      </c>
      <c r="F79" s="319">
        <v>155.80000000000001</v>
      </c>
      <c r="G79" s="319">
        <v>162</v>
      </c>
    </row>
    <row r="80" spans="1:7" ht="18" hidden="1" x14ac:dyDescent="0.25">
      <c r="A80" s="30"/>
      <c r="B80" s="31"/>
      <c r="C80" s="32"/>
      <c r="D80" s="33">
        <v>10</v>
      </c>
      <c r="E80" s="33">
        <v>10</v>
      </c>
      <c r="F80" s="319"/>
      <c r="G80" s="319"/>
    </row>
    <row r="81" spans="1:7" ht="31.2" x14ac:dyDescent="0.25">
      <c r="A81" s="64" t="s">
        <v>138</v>
      </c>
      <c r="B81" s="65" t="s">
        <v>142</v>
      </c>
      <c r="C81" s="66">
        <f>C82+C83+C85</f>
        <v>878</v>
      </c>
      <c r="D81" s="70">
        <f>D82+D83+D85</f>
        <v>2661.2</v>
      </c>
      <c r="E81" s="70">
        <f>E82+E83+E85</f>
        <v>2767.7</v>
      </c>
      <c r="F81" s="324">
        <f>F82+F83+F85</f>
        <v>913.09999999999991</v>
      </c>
      <c r="G81" s="324">
        <f>G82+G83+G85</f>
        <v>949.6</v>
      </c>
    </row>
    <row r="82" spans="1:7" ht="32.4" customHeight="1" x14ac:dyDescent="0.25">
      <c r="A82" s="86" t="s">
        <v>138</v>
      </c>
      <c r="B82" s="88" t="s">
        <v>143</v>
      </c>
      <c r="C82" s="52">
        <v>317.60000000000002</v>
      </c>
      <c r="D82" s="53">
        <v>316.7</v>
      </c>
      <c r="E82" s="53">
        <v>329.4</v>
      </c>
      <c r="F82" s="322">
        <v>330.3</v>
      </c>
      <c r="G82" s="322">
        <v>343.5</v>
      </c>
    </row>
    <row r="83" spans="1:7" ht="32.4" customHeight="1" x14ac:dyDescent="0.25">
      <c r="A83" s="86" t="s">
        <v>138</v>
      </c>
      <c r="B83" s="88" t="s">
        <v>144</v>
      </c>
      <c r="C83" s="52">
        <v>560.4</v>
      </c>
      <c r="D83" s="53">
        <v>558.9</v>
      </c>
      <c r="E83" s="53">
        <v>581.29999999999995</v>
      </c>
      <c r="F83" s="322">
        <v>582.79999999999995</v>
      </c>
      <c r="G83" s="322">
        <v>606.1</v>
      </c>
    </row>
    <row r="84" spans="1:7" ht="31.2" hidden="1" x14ac:dyDescent="0.25">
      <c r="A84" s="86" t="s">
        <v>138</v>
      </c>
      <c r="B84" s="88" t="s">
        <v>145</v>
      </c>
      <c r="C84" s="52">
        <v>0</v>
      </c>
      <c r="D84" s="53"/>
      <c r="E84" s="53"/>
      <c r="F84" s="322">
        <v>0</v>
      </c>
      <c r="G84" s="322">
        <v>0</v>
      </c>
    </row>
    <row r="85" spans="1:7" ht="18" hidden="1" x14ac:dyDescent="0.25">
      <c r="A85" s="86"/>
      <c r="B85" s="87"/>
      <c r="C85" s="52"/>
      <c r="D85" s="53">
        <v>1785.6</v>
      </c>
      <c r="E85" s="53">
        <v>1857</v>
      </c>
      <c r="F85" s="322"/>
      <c r="G85" s="322"/>
    </row>
    <row r="86" spans="1:7" ht="27.75" customHeight="1" x14ac:dyDescent="0.25">
      <c r="A86" s="89" t="s">
        <v>146</v>
      </c>
      <c r="B86" s="90" t="s">
        <v>147</v>
      </c>
      <c r="C86" s="91">
        <f>C87</f>
        <v>53045.799999999996</v>
      </c>
      <c r="D86" s="92">
        <f>D87</f>
        <v>27031.999999999996</v>
      </c>
      <c r="E86" s="92">
        <f>E87</f>
        <v>27521.200000000001</v>
      </c>
      <c r="F86" s="329">
        <f>F87</f>
        <v>29455.399999999994</v>
      </c>
      <c r="G86" s="329">
        <f>G87</f>
        <v>30466.499999999996</v>
      </c>
    </row>
    <row r="87" spans="1:7" ht="27" customHeight="1" x14ac:dyDescent="0.25">
      <c r="A87" s="30" t="s">
        <v>148</v>
      </c>
      <c r="B87" s="31" t="s">
        <v>149</v>
      </c>
      <c r="C87" s="52">
        <f>C88+C90+C105+C110+C120+C131+C132+C136+C139+C107+C140+C89+C94</f>
        <v>53045.799999999996</v>
      </c>
      <c r="D87" s="53">
        <f>D88+D90+D105+D110+D120+D131+D132+D136</f>
        <v>27031.999999999996</v>
      </c>
      <c r="E87" s="53">
        <f>E88+E90+E105+E110+E120+E131+E132+E136</f>
        <v>27521.200000000001</v>
      </c>
      <c r="F87" s="322">
        <f>F88+F90+F105+F110+F120+F131+F132+F136+F139+F107+F140+F89+F94</f>
        <v>29455.399999999994</v>
      </c>
      <c r="G87" s="322">
        <f>G88+G90+G105+G110+G120+G131+G132+G136+G139+G107+G140+G89+G94</f>
        <v>30466.499999999996</v>
      </c>
    </row>
    <row r="88" spans="1:7" ht="39.6" customHeight="1" x14ac:dyDescent="0.25">
      <c r="A88" s="64" t="s">
        <v>150</v>
      </c>
      <c r="B88" s="65" t="s">
        <v>151</v>
      </c>
      <c r="C88" s="66">
        <v>4387.6000000000004</v>
      </c>
      <c r="D88" s="70">
        <v>4890.8999999999996</v>
      </c>
      <c r="E88" s="70">
        <v>4578.1000000000004</v>
      </c>
      <c r="F88" s="324">
        <v>3646.8</v>
      </c>
      <c r="G88" s="324">
        <v>3694.6</v>
      </c>
    </row>
    <row r="89" spans="1:7" ht="19.8" hidden="1" customHeight="1" x14ac:dyDescent="0.25">
      <c r="A89" s="64" t="s">
        <v>150</v>
      </c>
      <c r="B89" s="65" t="s">
        <v>152</v>
      </c>
      <c r="C89" s="66">
        <v>0</v>
      </c>
      <c r="D89" s="70">
        <v>4890.8999999999996</v>
      </c>
      <c r="E89" s="70">
        <v>4578.1000000000004</v>
      </c>
      <c r="F89" s="324">
        <v>0</v>
      </c>
      <c r="G89" s="324">
        <v>0</v>
      </c>
    </row>
    <row r="90" spans="1:7" ht="78" x14ac:dyDescent="0.25">
      <c r="A90" s="93" t="s">
        <v>150</v>
      </c>
      <c r="B90" s="94" t="s">
        <v>398</v>
      </c>
      <c r="C90" s="78">
        <f>C91+C92+C93</f>
        <v>5485.7000000000007</v>
      </c>
      <c r="D90" s="79">
        <f>D91+D92+D104+D93</f>
        <v>5163.8</v>
      </c>
      <c r="E90" s="79">
        <f>E91+E92+E104+E93</f>
        <v>5286.7000000000007</v>
      </c>
      <c r="F90" s="327">
        <f>F91+F92+F93</f>
        <v>5636.2999999999993</v>
      </c>
      <c r="G90" s="327">
        <f>G91+G92+G93</f>
        <v>5793</v>
      </c>
    </row>
    <row r="91" spans="1:7" ht="18" x14ac:dyDescent="0.25">
      <c r="A91" s="86" t="s">
        <v>150</v>
      </c>
      <c r="B91" s="87" t="s">
        <v>153</v>
      </c>
      <c r="C91" s="52">
        <v>3765.1</v>
      </c>
      <c r="D91" s="53">
        <v>3073</v>
      </c>
      <c r="E91" s="53">
        <v>3195.9</v>
      </c>
      <c r="F91" s="322">
        <v>3915.7</v>
      </c>
      <c r="G91" s="322">
        <v>4072.4</v>
      </c>
    </row>
    <row r="92" spans="1:7" ht="31.2" x14ac:dyDescent="0.25">
      <c r="A92" s="86" t="s">
        <v>150</v>
      </c>
      <c r="B92" s="87" t="s">
        <v>396</v>
      </c>
      <c r="C92" s="52">
        <v>485.2</v>
      </c>
      <c r="D92" s="53">
        <v>2090.8000000000002</v>
      </c>
      <c r="E92" s="53">
        <v>2090.8000000000002</v>
      </c>
      <c r="F92" s="322">
        <v>485.2</v>
      </c>
      <c r="G92" s="322">
        <v>485.2</v>
      </c>
    </row>
    <row r="93" spans="1:7" ht="31.2" x14ac:dyDescent="0.25">
      <c r="A93" s="86" t="s">
        <v>150</v>
      </c>
      <c r="B93" s="88" t="s">
        <v>397</v>
      </c>
      <c r="C93" s="52">
        <v>1235.4000000000001</v>
      </c>
      <c r="D93" s="53">
        <v>0</v>
      </c>
      <c r="E93" s="53">
        <v>0</v>
      </c>
      <c r="F93" s="322">
        <v>1235.4000000000001</v>
      </c>
      <c r="G93" s="322">
        <v>1235.4000000000001</v>
      </c>
    </row>
    <row r="94" spans="1:7" ht="56.4" customHeight="1" x14ac:dyDescent="0.25">
      <c r="A94" s="93" t="s">
        <v>150</v>
      </c>
      <c r="B94" s="94" t="s">
        <v>156</v>
      </c>
      <c r="C94" s="78">
        <f>C95+C96+C97</f>
        <v>7698.9</v>
      </c>
      <c r="D94" s="79">
        <f>D95+D96+D97</f>
        <v>0</v>
      </c>
      <c r="E94" s="79">
        <f>E95+E96+E97</f>
        <v>0</v>
      </c>
      <c r="F94" s="327">
        <f>F95+F96+F97</f>
        <v>0</v>
      </c>
      <c r="G94" s="327">
        <f>G95+G96+G97</f>
        <v>0</v>
      </c>
    </row>
    <row r="95" spans="1:7" ht="35.4" customHeight="1" x14ac:dyDescent="0.25">
      <c r="A95" s="86" t="s">
        <v>150</v>
      </c>
      <c r="B95" s="87" t="s">
        <v>404</v>
      </c>
      <c r="C95" s="52">
        <v>7698.9</v>
      </c>
      <c r="D95" s="53">
        <v>0</v>
      </c>
      <c r="E95" s="53">
        <v>0</v>
      </c>
      <c r="F95" s="322">
        <v>0</v>
      </c>
      <c r="G95" s="322">
        <v>0</v>
      </c>
    </row>
    <row r="96" spans="1:7" ht="1.8" hidden="1" customHeight="1" x14ac:dyDescent="0.25">
      <c r="A96" s="86" t="s">
        <v>150</v>
      </c>
      <c r="B96" s="87" t="s">
        <v>157</v>
      </c>
      <c r="C96" s="52">
        <v>0</v>
      </c>
      <c r="D96" s="53">
        <v>0</v>
      </c>
      <c r="E96" s="53">
        <v>0</v>
      </c>
      <c r="F96" s="322">
        <v>0</v>
      </c>
      <c r="G96" s="322">
        <v>0</v>
      </c>
    </row>
    <row r="97" spans="1:7" ht="25.8" hidden="1" customHeight="1" x14ac:dyDescent="0.25">
      <c r="A97" s="86" t="s">
        <v>150</v>
      </c>
      <c r="B97" s="87" t="s">
        <v>158</v>
      </c>
      <c r="C97" s="52">
        <v>0</v>
      </c>
      <c r="D97" s="53">
        <v>0</v>
      </c>
      <c r="E97" s="53">
        <v>0</v>
      </c>
      <c r="F97" s="322">
        <v>0</v>
      </c>
      <c r="G97" s="322">
        <v>0</v>
      </c>
    </row>
    <row r="98" spans="1:7" ht="33" hidden="1" customHeight="1" x14ac:dyDescent="0.25">
      <c r="A98" s="86" t="s">
        <v>150</v>
      </c>
      <c r="B98" s="87" t="s">
        <v>159</v>
      </c>
      <c r="C98" s="52">
        <v>0</v>
      </c>
      <c r="D98" s="53">
        <v>0</v>
      </c>
      <c r="E98" s="53">
        <v>0</v>
      </c>
      <c r="F98" s="322">
        <v>0</v>
      </c>
      <c r="G98" s="322">
        <v>0</v>
      </c>
    </row>
    <row r="99" spans="1:7" ht="42" hidden="1" customHeight="1" x14ac:dyDescent="0.25">
      <c r="A99" s="86" t="s">
        <v>150</v>
      </c>
      <c r="B99" s="87" t="s">
        <v>160</v>
      </c>
      <c r="C99" s="52">
        <v>0</v>
      </c>
      <c r="D99" s="53">
        <v>0</v>
      </c>
      <c r="E99" s="53">
        <v>0</v>
      </c>
      <c r="F99" s="322">
        <v>0</v>
      </c>
      <c r="G99" s="322">
        <v>0</v>
      </c>
    </row>
    <row r="100" spans="1:7" ht="30" hidden="1" customHeight="1" x14ac:dyDescent="0.25">
      <c r="A100" s="86" t="s">
        <v>150</v>
      </c>
      <c r="B100" s="87" t="s">
        <v>161</v>
      </c>
      <c r="C100" s="52">
        <v>0</v>
      </c>
      <c r="D100" s="53">
        <v>0</v>
      </c>
      <c r="E100" s="53">
        <v>0</v>
      </c>
      <c r="F100" s="322">
        <v>0</v>
      </c>
      <c r="G100" s="322">
        <v>0</v>
      </c>
    </row>
    <row r="101" spans="1:7" ht="41.4" hidden="1" customHeight="1" x14ac:dyDescent="0.25">
      <c r="A101" s="86" t="s">
        <v>150</v>
      </c>
      <c r="B101" s="87" t="s">
        <v>162</v>
      </c>
      <c r="C101" s="52">
        <v>0</v>
      </c>
      <c r="D101" s="53">
        <v>0</v>
      </c>
      <c r="E101" s="53">
        <v>0</v>
      </c>
      <c r="F101" s="322">
        <v>0</v>
      </c>
      <c r="G101" s="322">
        <v>0</v>
      </c>
    </row>
    <row r="102" spans="1:7" ht="24" hidden="1" customHeight="1" x14ac:dyDescent="0.25">
      <c r="A102" s="86" t="s">
        <v>150</v>
      </c>
      <c r="B102" s="87" t="s">
        <v>163</v>
      </c>
      <c r="C102" s="52">
        <v>0</v>
      </c>
      <c r="D102" s="53">
        <v>0</v>
      </c>
      <c r="E102" s="53">
        <v>0</v>
      </c>
      <c r="F102" s="322">
        <v>0</v>
      </c>
      <c r="G102" s="322">
        <v>0</v>
      </c>
    </row>
    <row r="103" spans="1:7" ht="26.4" hidden="1" customHeight="1" x14ac:dyDescent="0.25">
      <c r="A103" s="86" t="s">
        <v>150</v>
      </c>
      <c r="B103" s="87" t="s">
        <v>164</v>
      </c>
      <c r="C103" s="52">
        <v>0</v>
      </c>
      <c r="D103" s="53">
        <v>0</v>
      </c>
      <c r="E103" s="53">
        <v>0</v>
      </c>
      <c r="F103" s="322">
        <v>0</v>
      </c>
      <c r="G103" s="322">
        <v>0</v>
      </c>
    </row>
    <row r="104" spans="1:7" ht="1.8" hidden="1" customHeight="1" x14ac:dyDescent="0.25">
      <c r="A104" s="86" t="s">
        <v>150</v>
      </c>
      <c r="B104" s="88" t="s">
        <v>165</v>
      </c>
      <c r="C104" s="52">
        <v>0</v>
      </c>
      <c r="D104" s="53">
        <v>0</v>
      </c>
      <c r="E104" s="53">
        <v>0</v>
      </c>
      <c r="F104" s="322">
        <v>0</v>
      </c>
      <c r="G104" s="322">
        <v>0</v>
      </c>
    </row>
    <row r="105" spans="1:7" ht="24.6" hidden="1" customHeight="1" x14ac:dyDescent="0.25">
      <c r="A105" s="95"/>
      <c r="B105" s="96"/>
      <c r="C105" s="97"/>
      <c r="D105" s="98"/>
      <c r="E105" s="98"/>
      <c r="F105" s="330"/>
      <c r="G105" s="330"/>
    </row>
    <row r="106" spans="1:7" ht="9" hidden="1" customHeight="1" x14ac:dyDescent="0.25">
      <c r="A106" s="86"/>
      <c r="B106" s="87"/>
      <c r="C106" s="52"/>
      <c r="D106" s="53"/>
      <c r="E106" s="53"/>
      <c r="F106" s="322"/>
      <c r="G106" s="322"/>
    </row>
    <row r="107" spans="1:7" ht="40.200000000000003" customHeight="1" x14ac:dyDescent="0.25">
      <c r="A107" s="99" t="s">
        <v>150</v>
      </c>
      <c r="B107" s="100" t="s">
        <v>166</v>
      </c>
      <c r="C107" s="101">
        <f>C108+C109</f>
        <v>8828.7000000000007</v>
      </c>
      <c r="D107" s="53"/>
      <c r="E107" s="53"/>
      <c r="F107" s="331">
        <f>F108+F109</f>
        <v>1862.3</v>
      </c>
      <c r="G107" s="331">
        <f>G108+G109</f>
        <v>1936.8</v>
      </c>
    </row>
    <row r="108" spans="1:7" ht="62.4" x14ac:dyDescent="0.25">
      <c r="A108" s="51" t="s">
        <v>150</v>
      </c>
      <c r="B108" s="87" t="s">
        <v>167</v>
      </c>
      <c r="C108" s="102">
        <v>1790.7</v>
      </c>
      <c r="D108" s="53"/>
      <c r="E108" s="53"/>
      <c r="F108" s="332">
        <v>1862.3</v>
      </c>
      <c r="G108" s="332">
        <v>1936.8</v>
      </c>
    </row>
    <row r="109" spans="1:7" ht="36.6" customHeight="1" x14ac:dyDescent="0.25">
      <c r="A109" s="51"/>
      <c r="B109" s="87" t="s">
        <v>405</v>
      </c>
      <c r="C109" s="102">
        <v>7038</v>
      </c>
      <c r="D109" s="53"/>
      <c r="E109" s="53"/>
      <c r="F109" s="332">
        <v>0</v>
      </c>
      <c r="G109" s="332">
        <v>0</v>
      </c>
    </row>
    <row r="110" spans="1:7" ht="61.2" customHeight="1" x14ac:dyDescent="0.25">
      <c r="A110" s="64" t="s">
        <v>150</v>
      </c>
      <c r="B110" s="65" t="s">
        <v>406</v>
      </c>
      <c r="C110" s="66">
        <f>C111+C112+C113+C114+C117+C119</f>
        <v>25775.499999999996</v>
      </c>
      <c r="D110" s="70">
        <f>D111+D112+D113+D115+D116</f>
        <v>16729.599999999999</v>
      </c>
      <c r="E110" s="70">
        <f>E111+E112+E113+E115+E116</f>
        <v>17398.8</v>
      </c>
      <c r="F110" s="324">
        <f>F111+F112+F113+F114+F117+F119</f>
        <v>17730.699999999997</v>
      </c>
      <c r="G110" s="324">
        <f>G111+G112+G113+G114+G117+G119</f>
        <v>18439.999999999996</v>
      </c>
    </row>
    <row r="111" spans="1:7" s="104" customFormat="1" ht="51.75" customHeight="1" x14ac:dyDescent="0.25">
      <c r="A111" s="30" t="s">
        <v>150</v>
      </c>
      <c r="B111" s="103" t="s">
        <v>168</v>
      </c>
      <c r="C111" s="32">
        <v>11615.3</v>
      </c>
      <c r="D111" s="33">
        <v>12142.4</v>
      </c>
      <c r="E111" s="33">
        <v>12628.1</v>
      </c>
      <c r="F111" s="319">
        <v>12664.3</v>
      </c>
      <c r="G111" s="319">
        <v>13170.9</v>
      </c>
    </row>
    <row r="112" spans="1:7" s="104" customFormat="1" ht="18" x14ac:dyDescent="0.25">
      <c r="A112" s="30" t="s">
        <v>150</v>
      </c>
      <c r="B112" s="31" t="s">
        <v>169</v>
      </c>
      <c r="C112" s="32">
        <v>380.8</v>
      </c>
      <c r="D112" s="33">
        <v>455.3</v>
      </c>
      <c r="E112" s="33">
        <v>473.5</v>
      </c>
      <c r="F112" s="319">
        <v>396</v>
      </c>
      <c r="G112" s="319">
        <v>411.9</v>
      </c>
    </row>
    <row r="113" spans="1:7" s="104" customFormat="1" ht="18" x14ac:dyDescent="0.25">
      <c r="A113" s="30" t="s">
        <v>150</v>
      </c>
      <c r="B113" s="31" t="s">
        <v>170</v>
      </c>
      <c r="C113" s="32">
        <v>4400.8</v>
      </c>
      <c r="D113" s="33">
        <v>4131.8999999999996</v>
      </c>
      <c r="E113" s="33">
        <v>4297.2</v>
      </c>
      <c r="F113" s="319">
        <v>4576.8</v>
      </c>
      <c r="G113" s="319">
        <v>4759.8999999999996</v>
      </c>
    </row>
    <row r="114" spans="1:7" s="104" customFormat="1" ht="31.2" x14ac:dyDescent="0.25">
      <c r="A114" s="30"/>
      <c r="B114" s="57" t="s">
        <v>409</v>
      </c>
      <c r="C114" s="28">
        <f>C115+C116</f>
        <v>7044.8</v>
      </c>
      <c r="D114" s="33"/>
      <c r="E114" s="33"/>
      <c r="F114" s="318">
        <f>F115+F116</f>
        <v>0</v>
      </c>
      <c r="G114" s="318">
        <f>G115+G116</f>
        <v>0</v>
      </c>
    </row>
    <row r="115" spans="1:7" s="104" customFormat="1" ht="48" customHeight="1" x14ac:dyDescent="0.25">
      <c r="A115" s="86" t="s">
        <v>150</v>
      </c>
      <c r="B115" s="88" t="s">
        <v>400</v>
      </c>
      <c r="C115" s="52">
        <v>1892.2</v>
      </c>
      <c r="D115" s="53">
        <v>0</v>
      </c>
      <c r="E115" s="53">
        <v>0</v>
      </c>
      <c r="F115" s="322">
        <v>0</v>
      </c>
      <c r="G115" s="322">
        <v>0</v>
      </c>
    </row>
    <row r="116" spans="1:7" s="104" customFormat="1" ht="31.2" x14ac:dyDescent="0.25">
      <c r="A116" s="86" t="s">
        <v>150</v>
      </c>
      <c r="B116" s="88" t="s">
        <v>399</v>
      </c>
      <c r="C116" s="52">
        <v>5152.6000000000004</v>
      </c>
      <c r="D116" s="53">
        <v>0</v>
      </c>
      <c r="E116" s="53">
        <v>0</v>
      </c>
      <c r="F116" s="322">
        <v>0</v>
      </c>
      <c r="G116" s="322">
        <v>0</v>
      </c>
    </row>
    <row r="117" spans="1:7" s="104" customFormat="1" ht="18" x14ac:dyDescent="0.25">
      <c r="A117" s="30" t="s">
        <v>150</v>
      </c>
      <c r="B117" s="31" t="s">
        <v>401</v>
      </c>
      <c r="C117" s="32">
        <v>90</v>
      </c>
      <c r="D117" s="33">
        <v>455.3</v>
      </c>
      <c r="E117" s="33">
        <v>473.5</v>
      </c>
      <c r="F117" s="319">
        <v>93.6</v>
      </c>
      <c r="G117" s="319">
        <v>97.3</v>
      </c>
    </row>
    <row r="118" spans="1:7" s="104" customFormat="1" ht="21.6" customHeight="1" x14ac:dyDescent="0.25">
      <c r="A118" s="30"/>
      <c r="B118" s="57" t="s">
        <v>408</v>
      </c>
      <c r="C118" s="32">
        <v>2243.8000000000002</v>
      </c>
      <c r="D118" s="33"/>
      <c r="E118" s="33"/>
      <c r="F118" s="319">
        <v>0</v>
      </c>
      <c r="G118" s="319">
        <v>0</v>
      </c>
    </row>
    <row r="119" spans="1:7" s="104" customFormat="1" ht="57.6" customHeight="1" x14ac:dyDescent="0.25">
      <c r="A119" s="30" t="s">
        <v>150</v>
      </c>
      <c r="B119" s="31" t="s">
        <v>402</v>
      </c>
      <c r="C119" s="32">
        <v>2243.8000000000002</v>
      </c>
      <c r="D119" s="33"/>
      <c r="E119" s="33"/>
      <c r="F119" s="319">
        <v>0</v>
      </c>
      <c r="G119" s="319">
        <v>0</v>
      </c>
    </row>
    <row r="120" spans="1:7" ht="31.2" x14ac:dyDescent="0.25">
      <c r="A120" s="93" t="s">
        <v>150</v>
      </c>
      <c r="B120" s="94" t="s">
        <v>172</v>
      </c>
      <c r="C120" s="78">
        <f>C121</f>
        <v>233.3</v>
      </c>
      <c r="D120" s="79">
        <f>D121</f>
        <v>232.6</v>
      </c>
      <c r="E120" s="79">
        <f>E121</f>
        <v>241.9</v>
      </c>
      <c r="F120" s="327">
        <f>F121</f>
        <v>242.6</v>
      </c>
      <c r="G120" s="327">
        <f>G121</f>
        <v>252.3</v>
      </c>
    </row>
    <row r="121" spans="1:7" ht="62.4" customHeight="1" x14ac:dyDescent="0.25">
      <c r="A121" s="30" t="s">
        <v>150</v>
      </c>
      <c r="B121" s="103" t="s">
        <v>173</v>
      </c>
      <c r="C121" s="32">
        <v>233.3</v>
      </c>
      <c r="D121" s="33">
        <v>232.6</v>
      </c>
      <c r="E121" s="33">
        <v>241.9</v>
      </c>
      <c r="F121" s="319">
        <v>242.6</v>
      </c>
      <c r="G121" s="319">
        <v>252.3</v>
      </c>
    </row>
    <row r="122" spans="1:7" ht="31.8" customHeight="1" x14ac:dyDescent="0.25">
      <c r="A122" s="93" t="s">
        <v>150</v>
      </c>
      <c r="B122" s="94" t="s">
        <v>305</v>
      </c>
      <c r="C122" s="78">
        <f>C131</f>
        <v>299.7</v>
      </c>
      <c r="D122" s="79">
        <f>D123+D124+D125+D126+D127+D128+D129+D130</f>
        <v>0</v>
      </c>
      <c r="E122" s="79">
        <f>E123+E124+E125+E126+E127+E128+E129+E130</f>
        <v>0</v>
      </c>
      <c r="F122" s="327">
        <f>F131</f>
        <v>311.7</v>
      </c>
      <c r="G122" s="327">
        <f>G131</f>
        <v>324.2</v>
      </c>
    </row>
    <row r="123" spans="1:7" ht="0.6" hidden="1" customHeight="1" x14ac:dyDescent="0.25">
      <c r="A123" s="86" t="s">
        <v>150</v>
      </c>
      <c r="B123" s="88" t="s">
        <v>171</v>
      </c>
      <c r="C123" s="52">
        <v>0</v>
      </c>
      <c r="D123" s="53">
        <v>0</v>
      </c>
      <c r="E123" s="53">
        <v>0</v>
      </c>
      <c r="F123" s="322">
        <v>0</v>
      </c>
      <c r="G123" s="322">
        <v>0</v>
      </c>
    </row>
    <row r="124" spans="1:7" ht="33.6" hidden="1" customHeight="1" x14ac:dyDescent="0.25">
      <c r="A124" s="86" t="s">
        <v>150</v>
      </c>
      <c r="B124" s="87" t="s">
        <v>175</v>
      </c>
      <c r="C124" s="52">
        <v>0</v>
      </c>
      <c r="D124" s="53">
        <v>0</v>
      </c>
      <c r="E124" s="53">
        <v>0</v>
      </c>
      <c r="F124" s="322">
        <v>0</v>
      </c>
      <c r="G124" s="322">
        <v>0</v>
      </c>
    </row>
    <row r="125" spans="1:7" ht="31.8" hidden="1" customHeight="1" x14ac:dyDescent="0.25">
      <c r="A125" s="86" t="s">
        <v>150</v>
      </c>
      <c r="B125" s="87" t="s">
        <v>176</v>
      </c>
      <c r="C125" s="52">
        <v>0</v>
      </c>
      <c r="D125" s="53">
        <v>0</v>
      </c>
      <c r="E125" s="53">
        <v>0</v>
      </c>
      <c r="F125" s="322">
        <v>0</v>
      </c>
      <c r="G125" s="322">
        <v>0</v>
      </c>
    </row>
    <row r="126" spans="1:7" ht="30" hidden="1" customHeight="1" x14ac:dyDescent="0.25">
      <c r="A126" s="86" t="s">
        <v>150</v>
      </c>
      <c r="B126" s="87" t="s">
        <v>177</v>
      </c>
      <c r="C126" s="52">
        <v>0</v>
      </c>
      <c r="D126" s="53">
        <v>0</v>
      </c>
      <c r="E126" s="53">
        <v>0</v>
      </c>
      <c r="F126" s="322">
        <v>0</v>
      </c>
      <c r="G126" s="322">
        <v>0</v>
      </c>
    </row>
    <row r="127" spans="1:7" ht="30.6" hidden="1" customHeight="1" x14ac:dyDescent="0.25">
      <c r="A127" s="86" t="s">
        <v>150</v>
      </c>
      <c r="B127" s="87" t="s">
        <v>178</v>
      </c>
      <c r="C127" s="52">
        <v>0</v>
      </c>
      <c r="D127" s="53">
        <v>0</v>
      </c>
      <c r="E127" s="53">
        <v>0</v>
      </c>
      <c r="F127" s="322">
        <v>0</v>
      </c>
      <c r="G127" s="322">
        <v>0</v>
      </c>
    </row>
    <row r="128" spans="1:7" ht="39.6" hidden="1" customHeight="1" x14ac:dyDescent="0.25">
      <c r="A128" s="86" t="s">
        <v>150</v>
      </c>
      <c r="B128" s="87" t="s">
        <v>179</v>
      </c>
      <c r="C128" s="52">
        <v>0</v>
      </c>
      <c r="D128" s="53">
        <v>0</v>
      </c>
      <c r="E128" s="53">
        <v>0</v>
      </c>
      <c r="F128" s="322">
        <v>0</v>
      </c>
      <c r="G128" s="322">
        <v>0</v>
      </c>
    </row>
    <row r="129" spans="1:7" ht="21" hidden="1" customHeight="1" x14ac:dyDescent="0.25">
      <c r="A129" s="86" t="s">
        <v>150</v>
      </c>
      <c r="B129" s="87" t="s">
        <v>180</v>
      </c>
      <c r="C129" s="52">
        <v>0</v>
      </c>
      <c r="D129" s="53">
        <v>0</v>
      </c>
      <c r="E129" s="53">
        <v>0</v>
      </c>
      <c r="F129" s="322">
        <v>0</v>
      </c>
      <c r="G129" s="322">
        <v>0</v>
      </c>
    </row>
    <row r="130" spans="1:7" ht="29.4" hidden="1" customHeight="1" x14ac:dyDescent="0.25">
      <c r="A130" s="86" t="s">
        <v>150</v>
      </c>
      <c r="B130" s="87" t="s">
        <v>181</v>
      </c>
      <c r="C130" s="52">
        <v>0</v>
      </c>
      <c r="D130" s="53">
        <v>0</v>
      </c>
      <c r="E130" s="53">
        <v>0</v>
      </c>
      <c r="F130" s="322">
        <v>0</v>
      </c>
      <c r="G130" s="322">
        <v>0</v>
      </c>
    </row>
    <row r="131" spans="1:7" ht="27.6" customHeight="1" x14ac:dyDescent="0.25">
      <c r="A131" s="86" t="s">
        <v>150</v>
      </c>
      <c r="B131" s="87" t="s">
        <v>182</v>
      </c>
      <c r="C131" s="52">
        <v>299.7</v>
      </c>
      <c r="D131" s="53">
        <v>0</v>
      </c>
      <c r="E131" s="53">
        <v>0</v>
      </c>
      <c r="F131" s="322">
        <v>311.7</v>
      </c>
      <c r="G131" s="322">
        <v>324.2</v>
      </c>
    </row>
    <row r="132" spans="1:7" ht="0.6" customHeight="1" x14ac:dyDescent="0.25">
      <c r="A132" s="86" t="s">
        <v>150</v>
      </c>
      <c r="B132" s="87" t="s">
        <v>183</v>
      </c>
      <c r="C132" s="52">
        <v>0</v>
      </c>
      <c r="D132" s="53">
        <v>0</v>
      </c>
      <c r="E132" s="53">
        <v>0</v>
      </c>
      <c r="F132" s="322">
        <v>0</v>
      </c>
      <c r="G132" s="322">
        <v>0</v>
      </c>
    </row>
    <row r="133" spans="1:7" ht="27.6" hidden="1" customHeight="1" x14ac:dyDescent="0.25">
      <c r="A133" s="86" t="s">
        <v>150</v>
      </c>
      <c r="B133" s="87"/>
      <c r="C133" s="52"/>
      <c r="D133" s="53"/>
      <c r="E133" s="53"/>
      <c r="F133" s="322"/>
      <c r="G133" s="322"/>
    </row>
    <row r="134" spans="1:7" ht="19.8" hidden="1" customHeight="1" x14ac:dyDescent="0.25">
      <c r="A134" s="86" t="s">
        <v>150</v>
      </c>
      <c r="B134" s="87"/>
      <c r="C134" s="52"/>
      <c r="D134" s="53"/>
      <c r="E134" s="53"/>
      <c r="F134" s="322"/>
      <c r="G134" s="322"/>
    </row>
    <row r="135" spans="1:7" ht="19.8" hidden="1" customHeight="1" x14ac:dyDescent="0.25">
      <c r="A135" s="86" t="s">
        <v>150</v>
      </c>
      <c r="B135" s="87" t="s">
        <v>184</v>
      </c>
      <c r="C135" s="52">
        <v>0</v>
      </c>
      <c r="D135" s="53">
        <v>0</v>
      </c>
      <c r="E135" s="53">
        <v>0</v>
      </c>
      <c r="F135" s="322">
        <v>0</v>
      </c>
      <c r="G135" s="322">
        <v>0</v>
      </c>
    </row>
    <row r="136" spans="1:7" ht="38.4" customHeight="1" x14ac:dyDescent="0.25">
      <c r="A136" s="64" t="s">
        <v>150</v>
      </c>
      <c r="B136" s="65" t="s">
        <v>185</v>
      </c>
      <c r="C136" s="66">
        <f>C138+C137</f>
        <v>264.39999999999998</v>
      </c>
      <c r="D136" s="70">
        <f>D138</f>
        <v>15.1</v>
      </c>
      <c r="E136" s="70">
        <f>E138</f>
        <v>15.7</v>
      </c>
      <c r="F136" s="324">
        <f>F138+F137</f>
        <v>15</v>
      </c>
      <c r="G136" s="324">
        <f>G138+G137</f>
        <v>15.6</v>
      </c>
    </row>
    <row r="137" spans="1:7" ht="45" customHeight="1" x14ac:dyDescent="0.25">
      <c r="A137" s="30" t="s">
        <v>150</v>
      </c>
      <c r="B137" s="31" t="s">
        <v>403</v>
      </c>
      <c r="C137" s="32">
        <v>250</v>
      </c>
      <c r="D137" s="33">
        <v>0</v>
      </c>
      <c r="E137" s="33">
        <v>0</v>
      </c>
      <c r="F137" s="319">
        <v>0</v>
      </c>
      <c r="G137" s="319">
        <v>0</v>
      </c>
    </row>
    <row r="138" spans="1:7" ht="50.4" customHeight="1" x14ac:dyDescent="0.25">
      <c r="A138" s="30" t="s">
        <v>150</v>
      </c>
      <c r="B138" s="31" t="s">
        <v>186</v>
      </c>
      <c r="C138" s="32">
        <v>14.4</v>
      </c>
      <c r="D138" s="33">
        <v>15.1</v>
      </c>
      <c r="E138" s="33">
        <v>15.7</v>
      </c>
      <c r="F138" s="319">
        <v>15</v>
      </c>
      <c r="G138" s="319">
        <v>15.6</v>
      </c>
    </row>
    <row r="139" spans="1:7" ht="52.2" customHeight="1" x14ac:dyDescent="0.25">
      <c r="A139" s="64" t="s">
        <v>150</v>
      </c>
      <c r="B139" s="287" t="s">
        <v>407</v>
      </c>
      <c r="C139" s="66">
        <v>62</v>
      </c>
      <c r="D139" s="70">
        <v>298.8</v>
      </c>
      <c r="E139" s="70">
        <v>310.8</v>
      </c>
      <c r="F139" s="324">
        <v>0</v>
      </c>
      <c r="G139" s="324">
        <v>0</v>
      </c>
    </row>
    <row r="140" spans="1:7" ht="39" customHeight="1" x14ac:dyDescent="0.25">
      <c r="A140" s="99" t="s">
        <v>150</v>
      </c>
      <c r="B140" s="100" t="s">
        <v>183</v>
      </c>
      <c r="C140" s="101">
        <f>C141</f>
        <v>10</v>
      </c>
      <c r="D140" s="70"/>
      <c r="E140" s="70"/>
      <c r="F140" s="331">
        <f>F141</f>
        <v>10</v>
      </c>
      <c r="G140" s="331">
        <f>G141</f>
        <v>10</v>
      </c>
    </row>
    <row r="141" spans="1:7" ht="30.75" customHeight="1" x14ac:dyDescent="0.25">
      <c r="A141" s="105" t="s">
        <v>150</v>
      </c>
      <c r="B141" s="106" t="s">
        <v>184</v>
      </c>
      <c r="C141" s="107">
        <v>10</v>
      </c>
      <c r="D141" s="70"/>
      <c r="E141" s="70"/>
      <c r="F141" s="333">
        <v>10</v>
      </c>
      <c r="G141" s="333">
        <v>10</v>
      </c>
    </row>
    <row r="142" spans="1:7" ht="17.25" customHeight="1" x14ac:dyDescent="0.3">
      <c r="A142" s="338" t="s">
        <v>187</v>
      </c>
      <c r="B142" s="338"/>
      <c r="C142" s="108">
        <f>C11+C54</f>
        <v>66973.489999999991</v>
      </c>
      <c r="D142" s="108" t="e">
        <f>D11+D54</f>
        <v>#REF!</v>
      </c>
      <c r="E142" s="108" t="e">
        <f>E11+E54</f>
        <v>#REF!</v>
      </c>
      <c r="F142" s="334">
        <f>F11+F54</f>
        <v>43968.599999999991</v>
      </c>
      <c r="G142" s="334">
        <f>G11+G54</f>
        <v>45114.1</v>
      </c>
    </row>
  </sheetData>
  <mergeCells count="4">
    <mergeCell ref="A6:E6"/>
    <mergeCell ref="A7:E7"/>
    <mergeCell ref="A142:B142"/>
    <mergeCell ref="A8:G8"/>
  </mergeCells>
  <pageMargins left="0.78749999999999998" right="0.39374999999999999" top="0.39374999999999999" bottom="0.39374999999999999" header="0.511811023622047" footer="0.511811023622047"/>
  <pageSetup paperSize="9" scale="49" fitToHeight="3" orientation="portrait" horizontalDpi="300" verticalDpi="300" r:id="rId1"/>
  <rowBreaks count="1" manualBreakCount="1"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2"/>
  <sheetViews>
    <sheetView view="pageBreakPreview" topLeftCell="A7" zoomScaleNormal="100" workbookViewId="0">
      <selection activeCell="J13" sqref="J13"/>
    </sheetView>
  </sheetViews>
  <sheetFormatPr defaultColWidth="8.6640625" defaultRowHeight="13.2" x14ac:dyDescent="0.25"/>
  <cols>
    <col min="1" max="1" width="36.5546875" customWidth="1"/>
    <col min="2" max="2" width="35.5546875" customWidth="1"/>
    <col min="3" max="3" width="13.88671875" customWidth="1"/>
    <col min="4" max="4" width="8.88671875" hidden="1" customWidth="1"/>
    <col min="5" max="6" width="13.88671875" hidden="1" customWidth="1"/>
    <col min="9" max="9" width="21.6640625" customWidth="1"/>
    <col min="10" max="10" width="14.5546875" customWidth="1"/>
    <col min="11" max="11" width="12.33203125" customWidth="1"/>
    <col min="12" max="12" width="45.5546875" customWidth="1"/>
  </cols>
  <sheetData>
    <row r="1" spans="1:12" ht="15.6" x14ac:dyDescent="0.3">
      <c r="A1" s="109"/>
      <c r="B1" s="6"/>
      <c r="C1" s="7" t="s">
        <v>188</v>
      </c>
      <c r="D1" s="1"/>
      <c r="E1" s="1"/>
      <c r="F1" s="1"/>
      <c r="G1" s="1"/>
      <c r="H1" s="1"/>
      <c r="I1" s="1"/>
      <c r="J1" s="1"/>
      <c r="K1" s="1"/>
    </row>
    <row r="2" spans="1:12" ht="15.6" x14ac:dyDescent="0.3">
      <c r="A2" s="109"/>
      <c r="B2" s="6"/>
      <c r="C2" s="7" t="s">
        <v>1</v>
      </c>
      <c r="D2" s="1"/>
      <c r="E2" s="1"/>
      <c r="F2" s="1"/>
      <c r="G2" s="1"/>
      <c r="H2" s="1"/>
      <c r="I2" s="1"/>
      <c r="J2" s="1"/>
      <c r="K2" s="1"/>
    </row>
    <row r="3" spans="1:12" ht="15.6" x14ac:dyDescent="0.3">
      <c r="A3" s="109"/>
      <c r="B3" s="6"/>
      <c r="C3" s="7" t="s">
        <v>2</v>
      </c>
      <c r="D3" s="1"/>
      <c r="E3" s="1"/>
      <c r="F3" s="1"/>
      <c r="G3" s="1"/>
      <c r="H3" s="1"/>
      <c r="I3" s="1"/>
      <c r="J3" s="1"/>
      <c r="K3" s="1"/>
    </row>
    <row r="4" spans="1:12" ht="15.6" x14ac:dyDescent="0.3">
      <c r="A4" s="109"/>
      <c r="B4" s="6"/>
      <c r="C4" s="7" t="s">
        <v>421</v>
      </c>
      <c r="D4" s="1"/>
      <c r="E4" s="1"/>
      <c r="F4" s="1"/>
      <c r="G4" s="1"/>
      <c r="H4" s="1"/>
      <c r="I4" s="1"/>
      <c r="J4" s="1"/>
      <c r="K4" s="1"/>
    </row>
    <row r="5" spans="1:12" ht="15.6" x14ac:dyDescent="0.3">
      <c r="A5" s="109"/>
      <c r="B5" s="6"/>
      <c r="C5" s="7" t="s">
        <v>3</v>
      </c>
      <c r="D5" s="1"/>
      <c r="E5" s="1"/>
      <c r="F5" s="1"/>
      <c r="G5" s="1"/>
      <c r="H5" s="1"/>
      <c r="I5" s="1"/>
      <c r="J5" s="1"/>
      <c r="K5" s="1"/>
    </row>
    <row r="6" spans="1:12" ht="15.6" x14ac:dyDescent="0.3">
      <c r="A6" s="109"/>
      <c r="B6" s="1"/>
      <c r="C6" s="1"/>
    </row>
    <row r="7" spans="1:12" ht="15.6" x14ac:dyDescent="0.3">
      <c r="A7" s="109"/>
      <c r="B7" s="1"/>
      <c r="C7" s="1"/>
    </row>
    <row r="8" spans="1:12" ht="15.6" x14ac:dyDescent="0.3">
      <c r="A8" s="109"/>
      <c r="B8" s="341"/>
      <c r="C8" s="341"/>
    </row>
    <row r="9" spans="1:12" ht="15" customHeight="1" x14ac:dyDescent="0.3">
      <c r="A9" s="342" t="s">
        <v>189</v>
      </c>
      <c r="B9" s="342"/>
      <c r="C9" s="342"/>
      <c r="D9" s="342"/>
      <c r="E9" s="342"/>
      <c r="F9" s="342"/>
    </row>
    <row r="10" spans="1:12" ht="15.6" x14ac:dyDescent="0.3">
      <c r="A10" s="109"/>
      <c r="C10" s="109" t="s">
        <v>5</v>
      </c>
    </row>
    <row r="11" spans="1:12" ht="124.8" x14ac:dyDescent="0.25">
      <c r="A11" s="110" t="s">
        <v>7</v>
      </c>
      <c r="B11" s="110" t="s">
        <v>190</v>
      </c>
      <c r="C11" s="111" t="s">
        <v>191</v>
      </c>
      <c r="D11" s="111" t="s">
        <v>192</v>
      </c>
      <c r="E11" s="111" t="s">
        <v>193</v>
      </c>
      <c r="F11" s="111" t="s">
        <v>194</v>
      </c>
      <c r="G11" s="10"/>
    </row>
    <row r="12" spans="1:12" ht="41.4" x14ac:dyDescent="0.25">
      <c r="A12" s="112" t="s">
        <v>195</v>
      </c>
      <c r="B12" s="113" t="s">
        <v>196</v>
      </c>
      <c r="C12" s="114">
        <f>C13</f>
        <v>1.0000000009313226E-2</v>
      </c>
      <c r="D12" s="115">
        <f>D13</f>
        <v>-86.19999999999709</v>
      </c>
      <c r="E12" s="114" t="e">
        <f>E13</f>
        <v>#REF!</v>
      </c>
      <c r="F12" s="114" t="e">
        <f>F13</f>
        <v>#REF!</v>
      </c>
      <c r="G12" s="116"/>
      <c r="J12" s="343"/>
      <c r="K12" s="343"/>
      <c r="L12" s="343"/>
    </row>
    <row r="13" spans="1:12" ht="31.2" x14ac:dyDescent="0.25">
      <c r="A13" s="117" t="s">
        <v>197</v>
      </c>
      <c r="B13" s="118" t="s">
        <v>198</v>
      </c>
      <c r="C13" s="119">
        <f>C18+C14</f>
        <v>1.0000000009313226E-2</v>
      </c>
      <c r="D13" s="115">
        <f>D14+D18</f>
        <v>-86.19999999999709</v>
      </c>
      <c r="E13" s="119" t="e">
        <f>E18+E14</f>
        <v>#REF!</v>
      </c>
      <c r="F13" s="119" t="e">
        <f>F18+F14</f>
        <v>#REF!</v>
      </c>
      <c r="G13" s="116"/>
      <c r="J13" s="40"/>
    </row>
    <row r="14" spans="1:12" ht="31.2" x14ac:dyDescent="0.25">
      <c r="A14" s="117" t="s">
        <v>199</v>
      </c>
      <c r="B14" s="118" t="s">
        <v>200</v>
      </c>
      <c r="C14" s="119">
        <f>C16</f>
        <v>-66973.489999999991</v>
      </c>
      <c r="D14" s="115">
        <f>D15</f>
        <v>-30803.599999999999</v>
      </c>
      <c r="E14" s="119">
        <f>E16</f>
        <v>-43437</v>
      </c>
      <c r="F14" s="119">
        <f>F16</f>
        <v>-44146.3</v>
      </c>
      <c r="G14" s="116"/>
      <c r="J14" s="40"/>
    </row>
    <row r="15" spans="1:12" ht="31.2" x14ac:dyDescent="0.25">
      <c r="A15" s="117" t="s">
        <v>201</v>
      </c>
      <c r="B15" s="118" t="s">
        <v>202</v>
      </c>
      <c r="C15" s="119">
        <f>C16</f>
        <v>-66973.489999999991</v>
      </c>
      <c r="D15" s="115">
        <f>D16</f>
        <v>-30803.599999999999</v>
      </c>
      <c r="E15" s="119">
        <f>E16</f>
        <v>-43437</v>
      </c>
      <c r="F15" s="119">
        <f>F16</f>
        <v>-44146.3</v>
      </c>
      <c r="G15" s="116"/>
      <c r="H15" s="116"/>
      <c r="J15" s="40"/>
    </row>
    <row r="16" spans="1:12" ht="31.2" x14ac:dyDescent="0.25">
      <c r="A16" s="117" t="s">
        <v>203</v>
      </c>
      <c r="B16" s="118" t="s">
        <v>204</v>
      </c>
      <c r="C16" s="119">
        <f>C17</f>
        <v>-66973.489999999991</v>
      </c>
      <c r="D16" s="115">
        <f>D17</f>
        <v>-30803.599999999999</v>
      </c>
      <c r="E16" s="119">
        <f>E17</f>
        <v>-43437</v>
      </c>
      <c r="F16" s="119">
        <f>F17</f>
        <v>-44146.3</v>
      </c>
      <c r="G16" s="116"/>
      <c r="H16" s="116"/>
      <c r="J16" s="40"/>
    </row>
    <row r="17" spans="1:12" ht="46.8" x14ac:dyDescent="0.25">
      <c r="A17" s="120" t="s">
        <v>205</v>
      </c>
      <c r="B17" s="121" t="s">
        <v>206</v>
      </c>
      <c r="C17" s="122">
        <f>-'Прилож 1(доход) '!C142</f>
        <v>-66973.489999999991</v>
      </c>
      <c r="D17" s="115">
        <v>-30803.599999999999</v>
      </c>
      <c r="E17" s="123">
        <v>-43437</v>
      </c>
      <c r="F17" s="123">
        <v>-44146.3</v>
      </c>
      <c r="G17" s="116"/>
      <c r="H17" s="116"/>
      <c r="I17" s="124"/>
      <c r="J17" s="40"/>
      <c r="L17" s="125"/>
    </row>
    <row r="18" spans="1:12" ht="31.2" x14ac:dyDescent="0.25">
      <c r="A18" s="117" t="s">
        <v>207</v>
      </c>
      <c r="B18" s="118" t="s">
        <v>208</v>
      </c>
      <c r="C18" s="119">
        <f t="shared" ref="C18:F20" si="0">C19</f>
        <v>66973.5</v>
      </c>
      <c r="D18" s="115">
        <f t="shared" si="0"/>
        <v>30717.4</v>
      </c>
      <c r="E18" s="119" t="e">
        <f t="shared" si="0"/>
        <v>#REF!</v>
      </c>
      <c r="F18" s="119" t="e">
        <f t="shared" si="0"/>
        <v>#REF!</v>
      </c>
      <c r="G18" s="116"/>
      <c r="H18" s="116"/>
      <c r="J18" s="40"/>
    </row>
    <row r="19" spans="1:12" ht="31.2" x14ac:dyDescent="0.25">
      <c r="A19" s="117" t="s">
        <v>209</v>
      </c>
      <c r="B19" s="118" t="s">
        <v>210</v>
      </c>
      <c r="C19" s="119">
        <f t="shared" si="0"/>
        <v>66973.5</v>
      </c>
      <c r="D19" s="115">
        <f t="shared" si="0"/>
        <v>30717.4</v>
      </c>
      <c r="E19" s="119" t="e">
        <f t="shared" si="0"/>
        <v>#REF!</v>
      </c>
      <c r="F19" s="119" t="e">
        <f t="shared" si="0"/>
        <v>#REF!</v>
      </c>
      <c r="G19" s="116"/>
      <c r="H19" s="116"/>
      <c r="J19" s="40"/>
    </row>
    <row r="20" spans="1:12" ht="31.2" x14ac:dyDescent="0.25">
      <c r="A20" s="117" t="s">
        <v>211</v>
      </c>
      <c r="B20" s="118" t="s">
        <v>212</v>
      </c>
      <c r="C20" s="119">
        <f t="shared" si="0"/>
        <v>66973.5</v>
      </c>
      <c r="D20" s="115">
        <f t="shared" si="0"/>
        <v>30717.4</v>
      </c>
      <c r="E20" s="119" t="e">
        <f t="shared" si="0"/>
        <v>#REF!</v>
      </c>
      <c r="F20" s="119" t="e">
        <f t="shared" si="0"/>
        <v>#REF!</v>
      </c>
      <c r="G20" s="116"/>
      <c r="H20" s="116"/>
      <c r="J20" s="40"/>
    </row>
    <row r="21" spans="1:12" ht="46.8" x14ac:dyDescent="0.25">
      <c r="A21" s="120" t="s">
        <v>213</v>
      </c>
      <c r="B21" s="121" t="s">
        <v>214</v>
      </c>
      <c r="C21" s="122">
        <f>'Прилож 3 (РАСХОДЫ)'!G11</f>
        <v>66973.5</v>
      </c>
      <c r="D21" s="115">
        <v>30717.4</v>
      </c>
      <c r="E21" s="122" t="e">
        <f>'Прилож 3 (РАСХОДЫ)'!H11</f>
        <v>#REF!</v>
      </c>
      <c r="F21" s="122" t="e">
        <f>'Прилож 3 (РАСХОДЫ)'!I11</f>
        <v>#REF!</v>
      </c>
      <c r="G21" s="116"/>
      <c r="H21" s="116"/>
      <c r="I21" s="2"/>
      <c r="J21" s="40"/>
    </row>
    <row r="22" spans="1:12" x14ac:dyDescent="0.25">
      <c r="A22" s="2"/>
      <c r="B22" s="2"/>
      <c r="C22" s="2"/>
    </row>
  </sheetData>
  <mergeCells count="3">
    <mergeCell ref="B8:C8"/>
    <mergeCell ref="A9:F9"/>
    <mergeCell ref="J12:L12"/>
  </mergeCells>
  <pageMargins left="0.78749999999999998" right="0.39374999999999999" top="0.98402777777777795" bottom="0.98402777777777795" header="0.511811023622047" footer="0.511811023622047"/>
  <pageSetup paperSize="9" fitToHeight="0"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03"/>
  <sheetViews>
    <sheetView tabSelected="1" view="pageBreakPreview" topLeftCell="A3" zoomScale="80" zoomScaleNormal="100" zoomScalePageLayoutView="80" workbookViewId="0">
      <selection activeCell="K39" sqref="K39"/>
    </sheetView>
  </sheetViews>
  <sheetFormatPr defaultColWidth="8.6640625" defaultRowHeight="13.2" x14ac:dyDescent="0.25"/>
  <cols>
    <col min="1" max="1" width="56.109375" style="126" customWidth="1"/>
    <col min="2" max="2" width="7.109375" style="127" customWidth="1"/>
    <col min="3" max="4" width="6" style="127" customWidth="1"/>
    <col min="5" max="5" width="14.109375" style="127" customWidth="1"/>
    <col min="6" max="6" width="8.6640625" style="127"/>
    <col min="7" max="7" width="19.44140625" style="128" customWidth="1"/>
    <col min="8" max="9" width="13.109375" style="68" hidden="1" customWidth="1"/>
    <col min="10" max="11" width="19.44140625" style="128" customWidth="1"/>
  </cols>
  <sheetData>
    <row r="1" spans="1:13" ht="13.8" x14ac:dyDescent="0.25">
      <c r="A1" s="129"/>
      <c r="B1" s="130"/>
      <c r="C1" s="130"/>
      <c r="D1" s="130"/>
      <c r="E1" s="130"/>
      <c r="F1" s="130"/>
      <c r="G1" s="131"/>
      <c r="J1" s="131"/>
      <c r="K1" s="131"/>
    </row>
    <row r="2" spans="1:13" ht="13.8" x14ac:dyDescent="0.25">
      <c r="A2" s="129"/>
      <c r="B2" s="130"/>
      <c r="C2" s="130"/>
      <c r="D2" s="130"/>
      <c r="E2" s="130"/>
      <c r="F2" s="130"/>
      <c r="G2" s="7"/>
      <c r="J2" s="7"/>
      <c r="K2" s="7" t="s">
        <v>215</v>
      </c>
    </row>
    <row r="3" spans="1:13" ht="13.8" x14ac:dyDescent="0.25">
      <c r="A3" s="129"/>
      <c r="B3" s="130"/>
      <c r="C3" s="130"/>
      <c r="D3" s="130"/>
      <c r="E3" s="130"/>
      <c r="F3" s="130"/>
      <c r="G3" s="7"/>
      <c r="J3" s="7"/>
      <c r="K3" s="7" t="s">
        <v>428</v>
      </c>
    </row>
    <row r="4" spans="1:13" ht="13.8" x14ac:dyDescent="0.25">
      <c r="A4" s="129"/>
      <c r="B4" s="130"/>
      <c r="C4" s="130"/>
      <c r="D4" s="130"/>
      <c r="E4" s="130"/>
      <c r="F4" s="130"/>
      <c r="G4" s="7"/>
      <c r="J4" s="7"/>
      <c r="K4" s="7" t="s">
        <v>2</v>
      </c>
    </row>
    <row r="5" spans="1:13" ht="13.8" x14ac:dyDescent="0.25">
      <c r="A5" s="129"/>
      <c r="B5" s="130"/>
      <c r="C5" s="130"/>
      <c r="D5" s="130"/>
      <c r="E5" s="130"/>
      <c r="F5" s="130"/>
      <c r="G5" s="7"/>
      <c r="J5" s="7"/>
      <c r="K5" s="7" t="s">
        <v>427</v>
      </c>
    </row>
    <row r="6" spans="1:13" ht="13.8" x14ac:dyDescent="0.25">
      <c r="A6" s="129"/>
      <c r="B6" s="130"/>
      <c r="C6" s="130"/>
      <c r="D6" s="130"/>
      <c r="E6" s="130"/>
      <c r="F6" s="130"/>
      <c r="G6" s="7"/>
      <c r="J6" s="7"/>
      <c r="K6" s="7" t="s">
        <v>424</v>
      </c>
    </row>
    <row r="7" spans="1:13" ht="15.6" x14ac:dyDescent="0.25">
      <c r="A7" s="344" t="s">
        <v>216</v>
      </c>
      <c r="B7" s="344"/>
      <c r="C7" s="344"/>
      <c r="D7" s="344"/>
      <c r="E7" s="344"/>
      <c r="F7" s="344"/>
      <c r="G7" s="344"/>
      <c r="H7" s="344"/>
      <c r="I7" s="344"/>
      <c r="J7"/>
      <c r="K7"/>
    </row>
    <row r="8" spans="1:13" ht="66.75" customHeight="1" x14ac:dyDescent="0.25">
      <c r="A8" s="345" t="s">
        <v>429</v>
      </c>
      <c r="B8" s="345"/>
      <c r="C8" s="345"/>
      <c r="D8" s="345"/>
      <c r="E8" s="345"/>
      <c r="F8" s="345"/>
      <c r="G8" s="345"/>
      <c r="H8" s="345"/>
      <c r="I8" s="345"/>
      <c r="J8"/>
      <c r="K8"/>
    </row>
    <row r="9" spans="1:13" ht="13.8" x14ac:dyDescent="0.25">
      <c r="A9" s="132"/>
      <c r="B9" s="133"/>
      <c r="C9" s="134"/>
      <c r="D9" s="134"/>
      <c r="E9" s="134"/>
      <c r="F9" s="134"/>
      <c r="G9" s="135" t="s">
        <v>5</v>
      </c>
      <c r="H9" s="135" t="s">
        <v>5</v>
      </c>
      <c r="I9" s="135" t="s">
        <v>5</v>
      </c>
      <c r="J9" s="135" t="s">
        <v>5</v>
      </c>
      <c r="K9" s="135" t="s">
        <v>5</v>
      </c>
    </row>
    <row r="10" spans="1:13" ht="51" x14ac:dyDescent="0.25">
      <c r="A10" s="136" t="s">
        <v>7</v>
      </c>
      <c r="B10" s="137" t="s">
        <v>217</v>
      </c>
      <c r="C10" s="137" t="s">
        <v>218</v>
      </c>
      <c r="D10" s="137" t="s">
        <v>219</v>
      </c>
      <c r="E10" s="137" t="s">
        <v>220</v>
      </c>
      <c r="F10" s="137" t="s">
        <v>221</v>
      </c>
      <c r="G10" s="138" t="s">
        <v>191</v>
      </c>
      <c r="H10" s="138" t="s">
        <v>191</v>
      </c>
      <c r="I10" s="138" t="s">
        <v>222</v>
      </c>
      <c r="J10" s="138" t="s">
        <v>222</v>
      </c>
      <c r="K10" s="138" t="s">
        <v>426</v>
      </c>
    </row>
    <row r="11" spans="1:13" ht="13.8" x14ac:dyDescent="0.25">
      <c r="A11" s="139" t="s">
        <v>223</v>
      </c>
      <c r="B11" s="140"/>
      <c r="C11" s="140"/>
      <c r="D11" s="140"/>
      <c r="E11" s="140"/>
      <c r="F11" s="140"/>
      <c r="G11" s="141">
        <f>G12</f>
        <v>66973.5</v>
      </c>
      <c r="H11" s="141" t="e">
        <f>H12</f>
        <v>#REF!</v>
      </c>
      <c r="I11" s="141" t="e">
        <f>I12</f>
        <v>#REF!</v>
      </c>
      <c r="J11" s="141">
        <f>J12</f>
        <v>43968.6</v>
      </c>
      <c r="K11" s="141">
        <f>K12</f>
        <v>45114.1</v>
      </c>
      <c r="M11" s="68"/>
    </row>
    <row r="12" spans="1:13" ht="41.4" x14ac:dyDescent="0.25">
      <c r="A12" s="139" t="s">
        <v>224</v>
      </c>
      <c r="B12" s="142">
        <v>680</v>
      </c>
      <c r="C12" s="140"/>
      <c r="D12" s="140"/>
      <c r="E12" s="140"/>
      <c r="F12" s="140"/>
      <c r="G12" s="141">
        <f>G13+G90+G96+G118+G137+G183</f>
        <v>66973.5</v>
      </c>
      <c r="H12" s="141" t="e">
        <f>H13+H90+H96+H118+H137+H183</f>
        <v>#REF!</v>
      </c>
      <c r="I12" s="141" t="e">
        <f>I13+I90+I96+I118+I137+I183</f>
        <v>#REF!</v>
      </c>
      <c r="J12" s="141">
        <f>J13+J90+J96+J118+J137+J183</f>
        <v>43968.6</v>
      </c>
      <c r="K12" s="141">
        <f>K13+K90+K96+K118+K137+K183</f>
        <v>45114.1</v>
      </c>
    </row>
    <row r="13" spans="1:13" ht="13.8" x14ac:dyDescent="0.25">
      <c r="A13" s="143" t="s">
        <v>225</v>
      </c>
      <c r="B13" s="144">
        <v>680</v>
      </c>
      <c r="C13" s="145" t="s">
        <v>226</v>
      </c>
      <c r="D13" s="145"/>
      <c r="E13" s="145"/>
      <c r="F13" s="145"/>
      <c r="G13" s="146">
        <f>G14+G21+G29+G40+G44+G49+G53</f>
        <v>20701.200000000004</v>
      </c>
      <c r="H13" s="146">
        <f>H14+H21+H29+H40+H44+H49+H53</f>
        <v>16974.995930000001</v>
      </c>
      <c r="I13" s="146">
        <f>I14+I21+I29+I40+I44+I49+I53</f>
        <v>17120.895930000002</v>
      </c>
      <c r="J13" s="146">
        <f>J14+J21+J29+J40+J44+J49+J53</f>
        <v>20421.2</v>
      </c>
      <c r="K13" s="146">
        <f>K14+K21+K29+K40+K44+K49+K53</f>
        <v>20702.900000000001</v>
      </c>
    </row>
    <row r="14" spans="1:13" ht="41.4" x14ac:dyDescent="0.25">
      <c r="A14" s="147" t="s">
        <v>227</v>
      </c>
      <c r="B14" s="148">
        <v>680</v>
      </c>
      <c r="C14" s="149" t="s">
        <v>226</v>
      </c>
      <c r="D14" s="149" t="s">
        <v>228</v>
      </c>
      <c r="E14" s="149"/>
      <c r="F14" s="149"/>
      <c r="G14" s="150">
        <f>G15+G18</f>
        <v>3299.6</v>
      </c>
      <c r="H14" s="150">
        <f t="shared" ref="H14:I16" si="0">H15</f>
        <v>3063.58</v>
      </c>
      <c r="I14" s="150">
        <f t="shared" si="0"/>
        <v>3063.58</v>
      </c>
      <c r="J14" s="150">
        <f>J15+J18</f>
        <v>3299.6</v>
      </c>
      <c r="K14" s="150">
        <f>K15+K18</f>
        <v>3299.6</v>
      </c>
    </row>
    <row r="15" spans="1:13" ht="22.5" customHeight="1" x14ac:dyDescent="0.25">
      <c r="A15" s="151" t="s">
        <v>229</v>
      </c>
      <c r="B15" s="152">
        <v>680</v>
      </c>
      <c r="C15" s="153" t="s">
        <v>226</v>
      </c>
      <c r="D15" s="153" t="s">
        <v>228</v>
      </c>
      <c r="E15" s="154" t="s">
        <v>230</v>
      </c>
      <c r="F15" s="153"/>
      <c r="G15" s="155">
        <f>G16</f>
        <v>3299.6</v>
      </c>
      <c r="H15" s="155">
        <f t="shared" si="0"/>
        <v>3063.58</v>
      </c>
      <c r="I15" s="155">
        <f t="shared" si="0"/>
        <v>3063.58</v>
      </c>
      <c r="J15" s="155">
        <f>J16</f>
        <v>3299.6</v>
      </c>
      <c r="K15" s="155">
        <f>K16</f>
        <v>3299.6</v>
      </c>
    </row>
    <row r="16" spans="1:13" ht="33.75" customHeight="1" x14ac:dyDescent="0.25">
      <c r="A16" s="156" t="s">
        <v>231</v>
      </c>
      <c r="B16" s="152">
        <v>680</v>
      </c>
      <c r="C16" s="153" t="s">
        <v>226</v>
      </c>
      <c r="D16" s="153" t="s">
        <v>228</v>
      </c>
      <c r="E16" s="154" t="s">
        <v>232</v>
      </c>
      <c r="F16" s="153"/>
      <c r="G16" s="155">
        <f>G17</f>
        <v>3299.6</v>
      </c>
      <c r="H16" s="155">
        <f t="shared" si="0"/>
        <v>3063.58</v>
      </c>
      <c r="I16" s="155">
        <f t="shared" si="0"/>
        <v>3063.58</v>
      </c>
      <c r="J16" s="155">
        <f>J17</f>
        <v>3299.6</v>
      </c>
      <c r="K16" s="155">
        <f>K17</f>
        <v>3299.6</v>
      </c>
    </row>
    <row r="17" spans="1:18" ht="62.25" customHeight="1" x14ac:dyDescent="0.25">
      <c r="A17" s="156" t="s">
        <v>233</v>
      </c>
      <c r="B17" s="152">
        <v>680</v>
      </c>
      <c r="C17" s="153" t="s">
        <v>226</v>
      </c>
      <c r="D17" s="153" t="s">
        <v>228</v>
      </c>
      <c r="E17" s="154" t="s">
        <v>232</v>
      </c>
      <c r="F17" s="153" t="s">
        <v>234</v>
      </c>
      <c r="G17" s="155">
        <f>3299.6</f>
        <v>3299.6</v>
      </c>
      <c r="H17" s="155">
        <f>2440.6+622.98</f>
        <v>3063.58</v>
      </c>
      <c r="I17" s="155">
        <f>2440.6+622.98</f>
        <v>3063.58</v>
      </c>
      <c r="J17" s="155">
        <f>3299.6</f>
        <v>3299.6</v>
      </c>
      <c r="K17" s="155">
        <f>3299.6</f>
        <v>3299.6</v>
      </c>
    </row>
    <row r="18" spans="1:18" ht="18.75" customHeight="1" x14ac:dyDescent="0.25">
      <c r="A18" s="151" t="s">
        <v>235</v>
      </c>
      <c r="B18" s="157">
        <v>680</v>
      </c>
      <c r="C18" s="154" t="s">
        <v>226</v>
      </c>
      <c r="D18" s="154" t="s">
        <v>228</v>
      </c>
      <c r="E18" s="158" t="s">
        <v>236</v>
      </c>
      <c r="F18" s="154"/>
      <c r="G18" s="155">
        <f t="shared" ref="G18:K19" si="1">G19</f>
        <v>0</v>
      </c>
      <c r="H18" s="159">
        <f t="shared" si="1"/>
        <v>0</v>
      </c>
      <c r="I18" s="159">
        <f t="shared" si="1"/>
        <v>0</v>
      </c>
      <c r="J18" s="155">
        <f t="shared" si="1"/>
        <v>0</v>
      </c>
      <c r="K18" s="155">
        <f t="shared" si="1"/>
        <v>0</v>
      </c>
    </row>
    <row r="19" spans="1:18" ht="1.5" hidden="1" customHeight="1" x14ac:dyDescent="0.25">
      <c r="A19" s="156" t="s">
        <v>237</v>
      </c>
      <c r="B19" s="152">
        <v>680</v>
      </c>
      <c r="C19" s="153" t="s">
        <v>226</v>
      </c>
      <c r="D19" s="153" t="s">
        <v>228</v>
      </c>
      <c r="E19" s="153" t="s">
        <v>238</v>
      </c>
      <c r="F19" s="153"/>
      <c r="G19" s="155">
        <f t="shared" si="1"/>
        <v>0</v>
      </c>
      <c r="H19" s="155">
        <f t="shared" si="1"/>
        <v>0</v>
      </c>
      <c r="I19" s="155">
        <f t="shared" si="1"/>
        <v>0</v>
      </c>
      <c r="J19" s="155">
        <f t="shared" si="1"/>
        <v>0</v>
      </c>
      <c r="K19" s="155">
        <f t="shared" si="1"/>
        <v>0</v>
      </c>
    </row>
    <row r="20" spans="1:18" ht="60" hidden="1" customHeight="1" x14ac:dyDescent="0.25">
      <c r="A20" s="156" t="s">
        <v>239</v>
      </c>
      <c r="B20" s="152">
        <v>680</v>
      </c>
      <c r="C20" s="153" t="s">
        <v>226</v>
      </c>
      <c r="D20" s="153" t="s">
        <v>228</v>
      </c>
      <c r="E20" s="153" t="s">
        <v>238</v>
      </c>
      <c r="F20" s="153" t="s">
        <v>234</v>
      </c>
      <c r="G20" s="155"/>
      <c r="H20" s="155"/>
      <c r="I20" s="155"/>
      <c r="J20" s="155"/>
      <c r="K20" s="155"/>
    </row>
    <row r="21" spans="1:18" ht="51" customHeight="1" x14ac:dyDescent="0.25">
      <c r="A21" s="161" t="s">
        <v>240</v>
      </c>
      <c r="B21" s="162">
        <v>680</v>
      </c>
      <c r="C21" s="163" t="s">
        <v>226</v>
      </c>
      <c r="D21" s="163" t="s">
        <v>241</v>
      </c>
      <c r="E21" s="163"/>
      <c r="F21" s="163"/>
      <c r="G21" s="164">
        <f>G22</f>
        <v>168</v>
      </c>
      <c r="H21" s="164">
        <f>H22</f>
        <v>168</v>
      </c>
      <c r="I21" s="164">
        <f>I22</f>
        <v>168</v>
      </c>
      <c r="J21" s="164">
        <f>J22</f>
        <v>168</v>
      </c>
      <c r="K21" s="164">
        <f>K22</f>
        <v>168</v>
      </c>
    </row>
    <row r="22" spans="1:18" ht="13.8" x14ac:dyDescent="0.25">
      <c r="A22" s="165" t="s">
        <v>242</v>
      </c>
      <c r="B22" s="152">
        <v>680</v>
      </c>
      <c r="C22" s="153" t="s">
        <v>226</v>
      </c>
      <c r="D22" s="153" t="s">
        <v>241</v>
      </c>
      <c r="E22" s="153" t="s">
        <v>243</v>
      </c>
      <c r="F22" s="153"/>
      <c r="G22" s="155">
        <f>G23+G26</f>
        <v>168</v>
      </c>
      <c r="H22" s="155">
        <f>H23+H26</f>
        <v>168</v>
      </c>
      <c r="I22" s="155">
        <f>I23+I26</f>
        <v>168</v>
      </c>
      <c r="J22" s="155">
        <f>J23+J26</f>
        <v>168</v>
      </c>
      <c r="K22" s="155">
        <f>K23+K26</f>
        <v>168</v>
      </c>
      <c r="R22" s="68"/>
    </row>
    <row r="23" spans="1:18" ht="13.8" x14ac:dyDescent="0.25">
      <c r="A23" s="165" t="s">
        <v>244</v>
      </c>
      <c r="B23" s="152">
        <v>680</v>
      </c>
      <c r="C23" s="153" t="s">
        <v>226</v>
      </c>
      <c r="D23" s="153" t="s">
        <v>241</v>
      </c>
      <c r="E23" s="153" t="s">
        <v>245</v>
      </c>
      <c r="F23" s="153"/>
      <c r="G23" s="155">
        <f t="shared" ref="G23:K24" si="2">G24</f>
        <v>168</v>
      </c>
      <c r="H23" s="155">
        <f t="shared" si="2"/>
        <v>168</v>
      </c>
      <c r="I23" s="155">
        <f t="shared" si="2"/>
        <v>168</v>
      </c>
      <c r="J23" s="155">
        <f t="shared" si="2"/>
        <v>168</v>
      </c>
      <c r="K23" s="155">
        <f t="shared" si="2"/>
        <v>168</v>
      </c>
    </row>
    <row r="24" spans="1:18" ht="27.6" x14ac:dyDescent="0.25">
      <c r="A24" s="156" t="s">
        <v>246</v>
      </c>
      <c r="B24" s="152">
        <v>680</v>
      </c>
      <c r="C24" s="153" t="s">
        <v>226</v>
      </c>
      <c r="D24" s="153" t="s">
        <v>241</v>
      </c>
      <c r="E24" s="153" t="s">
        <v>247</v>
      </c>
      <c r="F24" s="153"/>
      <c r="G24" s="155">
        <f t="shared" si="2"/>
        <v>168</v>
      </c>
      <c r="H24" s="155">
        <f t="shared" si="2"/>
        <v>168</v>
      </c>
      <c r="I24" s="155">
        <f t="shared" si="2"/>
        <v>168</v>
      </c>
      <c r="J24" s="155">
        <f t="shared" si="2"/>
        <v>168</v>
      </c>
      <c r="K24" s="155">
        <f t="shared" si="2"/>
        <v>168</v>
      </c>
    </row>
    <row r="25" spans="1:18" ht="55.2" x14ac:dyDescent="0.25">
      <c r="A25" s="156" t="s">
        <v>233</v>
      </c>
      <c r="B25" s="152">
        <v>680</v>
      </c>
      <c r="C25" s="153" t="s">
        <v>226</v>
      </c>
      <c r="D25" s="153" t="s">
        <v>241</v>
      </c>
      <c r="E25" s="153" t="s">
        <v>247</v>
      </c>
      <c r="F25" s="153" t="s">
        <v>234</v>
      </c>
      <c r="G25" s="155">
        <v>168</v>
      </c>
      <c r="H25" s="155">
        <v>168</v>
      </c>
      <c r="I25" s="155">
        <v>168</v>
      </c>
      <c r="J25" s="155">
        <v>168</v>
      </c>
      <c r="K25" s="155">
        <v>168</v>
      </c>
    </row>
    <row r="26" spans="1:18" ht="13.8" hidden="1" x14ac:dyDescent="0.25">
      <c r="A26" s="156" t="s">
        <v>248</v>
      </c>
      <c r="B26" s="152">
        <v>680</v>
      </c>
      <c r="C26" s="153" t="s">
        <v>226</v>
      </c>
      <c r="D26" s="153" t="s">
        <v>241</v>
      </c>
      <c r="E26" s="153" t="s">
        <v>249</v>
      </c>
      <c r="F26" s="153"/>
      <c r="G26" s="155">
        <f t="shared" ref="G26:K27" si="3">G27</f>
        <v>0</v>
      </c>
      <c r="H26" s="155">
        <f t="shared" si="3"/>
        <v>0</v>
      </c>
      <c r="I26" s="155">
        <f t="shared" si="3"/>
        <v>0</v>
      </c>
      <c r="J26" s="155">
        <f t="shared" si="3"/>
        <v>0</v>
      </c>
      <c r="K26" s="155">
        <f t="shared" si="3"/>
        <v>0</v>
      </c>
    </row>
    <row r="27" spans="1:18" ht="27.6" hidden="1" x14ac:dyDescent="0.25">
      <c r="A27" s="156" t="s">
        <v>246</v>
      </c>
      <c r="B27" s="152">
        <v>680</v>
      </c>
      <c r="C27" s="153" t="s">
        <v>226</v>
      </c>
      <c r="D27" s="153" t="s">
        <v>241</v>
      </c>
      <c r="E27" s="153" t="s">
        <v>250</v>
      </c>
      <c r="F27" s="153"/>
      <c r="G27" s="155">
        <f t="shared" si="3"/>
        <v>0</v>
      </c>
      <c r="H27" s="155">
        <f t="shared" si="3"/>
        <v>0</v>
      </c>
      <c r="I27" s="155">
        <f t="shared" si="3"/>
        <v>0</v>
      </c>
      <c r="J27" s="155">
        <f t="shared" si="3"/>
        <v>0</v>
      </c>
      <c r="K27" s="155">
        <f t="shared" si="3"/>
        <v>0</v>
      </c>
    </row>
    <row r="28" spans="1:18" ht="55.2" hidden="1" x14ac:dyDescent="0.25">
      <c r="A28" s="156" t="s">
        <v>233</v>
      </c>
      <c r="B28" s="152">
        <v>680</v>
      </c>
      <c r="C28" s="153" t="s">
        <v>226</v>
      </c>
      <c r="D28" s="153" t="s">
        <v>241</v>
      </c>
      <c r="E28" s="153" t="s">
        <v>250</v>
      </c>
      <c r="F28" s="153" t="s">
        <v>234</v>
      </c>
      <c r="G28" s="155">
        <f>24.9-24.9</f>
        <v>0</v>
      </c>
      <c r="H28" s="155">
        <f>24.9-24.9</f>
        <v>0</v>
      </c>
      <c r="I28" s="155">
        <f>24.9-24.9</f>
        <v>0</v>
      </c>
      <c r="J28" s="155">
        <f>24.9-24.9</f>
        <v>0</v>
      </c>
      <c r="K28" s="155">
        <f>24.9-24.9</f>
        <v>0</v>
      </c>
    </row>
    <row r="29" spans="1:18" ht="67.8" customHeight="1" x14ac:dyDescent="0.25">
      <c r="A29" s="166" t="s">
        <v>251</v>
      </c>
      <c r="B29" s="167">
        <v>680</v>
      </c>
      <c r="C29" s="168" t="s">
        <v>226</v>
      </c>
      <c r="D29" s="168" t="s">
        <v>252</v>
      </c>
      <c r="E29" s="168"/>
      <c r="F29" s="168"/>
      <c r="G29" s="169">
        <f>G30+G35</f>
        <v>15728.300000000001</v>
      </c>
      <c r="H29" s="169">
        <f>H30+H35</f>
        <v>13107.215930000002</v>
      </c>
      <c r="I29" s="169">
        <f>I30+I35</f>
        <v>13230.115930000002</v>
      </c>
      <c r="J29" s="169">
        <f>J30+J35</f>
        <v>15737.100000000002</v>
      </c>
      <c r="K29" s="169">
        <f>K30+K35</f>
        <v>15994.9</v>
      </c>
    </row>
    <row r="30" spans="1:18" ht="53.4" customHeight="1" x14ac:dyDescent="0.25">
      <c r="A30" s="170" t="s">
        <v>253</v>
      </c>
      <c r="B30" s="171">
        <v>680</v>
      </c>
      <c r="C30" s="172" t="s">
        <v>226</v>
      </c>
      <c r="D30" s="172" t="s">
        <v>252</v>
      </c>
      <c r="E30" s="154" t="s">
        <v>411</v>
      </c>
      <c r="F30" s="172"/>
      <c r="G30" s="173">
        <f t="shared" ref="G30:K33" si="4">G31</f>
        <v>3765.1</v>
      </c>
      <c r="H30" s="173">
        <f t="shared" si="4"/>
        <v>3073</v>
      </c>
      <c r="I30" s="173">
        <f t="shared" si="4"/>
        <v>3195.9</v>
      </c>
      <c r="J30" s="173">
        <f t="shared" si="4"/>
        <v>3915.7</v>
      </c>
      <c r="K30" s="173">
        <f t="shared" si="4"/>
        <v>4072.4</v>
      </c>
    </row>
    <row r="31" spans="1:18" ht="35.4" customHeight="1" x14ac:dyDescent="0.25">
      <c r="A31" s="151" t="s">
        <v>255</v>
      </c>
      <c r="B31" s="157">
        <v>680</v>
      </c>
      <c r="C31" s="154" t="s">
        <v>226</v>
      </c>
      <c r="D31" s="154" t="s">
        <v>252</v>
      </c>
      <c r="E31" s="154" t="s">
        <v>411</v>
      </c>
      <c r="F31" s="154"/>
      <c r="G31" s="159">
        <f t="shared" si="4"/>
        <v>3765.1</v>
      </c>
      <c r="H31" s="159">
        <f t="shared" si="4"/>
        <v>3073</v>
      </c>
      <c r="I31" s="159">
        <f t="shared" si="4"/>
        <v>3195.9</v>
      </c>
      <c r="J31" s="159">
        <f t="shared" si="4"/>
        <v>3915.7</v>
      </c>
      <c r="K31" s="159">
        <f t="shared" si="4"/>
        <v>4072.4</v>
      </c>
    </row>
    <row r="32" spans="1:18" ht="41.4" x14ac:dyDescent="0.25">
      <c r="A32" s="156" t="s">
        <v>257</v>
      </c>
      <c r="B32" s="157">
        <v>680</v>
      </c>
      <c r="C32" s="154" t="s">
        <v>226</v>
      </c>
      <c r="D32" s="154" t="s">
        <v>252</v>
      </c>
      <c r="E32" s="154" t="s">
        <v>410</v>
      </c>
      <c r="F32" s="154"/>
      <c r="G32" s="159">
        <f t="shared" si="4"/>
        <v>3765.1</v>
      </c>
      <c r="H32" s="159">
        <f t="shared" si="4"/>
        <v>3073</v>
      </c>
      <c r="I32" s="159">
        <f t="shared" si="4"/>
        <v>3195.9</v>
      </c>
      <c r="J32" s="159">
        <f t="shared" si="4"/>
        <v>3915.7</v>
      </c>
      <c r="K32" s="159">
        <f t="shared" si="4"/>
        <v>4072.4</v>
      </c>
    </row>
    <row r="33" spans="1:11" ht="27.6" x14ac:dyDescent="0.25">
      <c r="A33" s="156" t="s">
        <v>153</v>
      </c>
      <c r="B33" s="157">
        <v>680</v>
      </c>
      <c r="C33" s="154" t="s">
        <v>226</v>
      </c>
      <c r="D33" s="154" t="s">
        <v>252</v>
      </c>
      <c r="E33" s="154" t="s">
        <v>410</v>
      </c>
      <c r="F33" s="154"/>
      <c r="G33" s="155">
        <f t="shared" si="4"/>
        <v>3765.1</v>
      </c>
      <c r="H33" s="159">
        <f t="shared" si="4"/>
        <v>3073</v>
      </c>
      <c r="I33" s="159">
        <f t="shared" si="4"/>
        <v>3195.9</v>
      </c>
      <c r="J33" s="155">
        <f t="shared" si="4"/>
        <v>3915.7</v>
      </c>
      <c r="K33" s="155">
        <f t="shared" si="4"/>
        <v>4072.4</v>
      </c>
    </row>
    <row r="34" spans="1:11" ht="27.6" x14ac:dyDescent="0.25">
      <c r="A34" s="156" t="s">
        <v>259</v>
      </c>
      <c r="B34" s="157">
        <v>680</v>
      </c>
      <c r="C34" s="154" t="s">
        <v>226</v>
      </c>
      <c r="D34" s="154" t="s">
        <v>252</v>
      </c>
      <c r="E34" s="154" t="s">
        <v>410</v>
      </c>
      <c r="F34" s="154" t="s">
        <v>260</v>
      </c>
      <c r="G34" s="159">
        <f>3765.1</f>
        <v>3765.1</v>
      </c>
      <c r="H34" s="159">
        <v>3073</v>
      </c>
      <c r="I34" s="159">
        <v>3195.9</v>
      </c>
      <c r="J34" s="159">
        <v>3915.7</v>
      </c>
      <c r="K34" s="159">
        <v>4072.4</v>
      </c>
    </row>
    <row r="35" spans="1:11" ht="13.8" x14ac:dyDescent="0.25">
      <c r="A35" s="174" t="s">
        <v>261</v>
      </c>
      <c r="B35" s="175">
        <v>680</v>
      </c>
      <c r="C35" s="176" t="s">
        <v>226</v>
      </c>
      <c r="D35" s="176" t="s">
        <v>252</v>
      </c>
      <c r="E35" s="176" t="s">
        <v>262</v>
      </c>
      <c r="F35" s="176"/>
      <c r="G35" s="177">
        <f>G36</f>
        <v>11963.2</v>
      </c>
      <c r="H35" s="177">
        <f>H36</f>
        <v>10034.215930000002</v>
      </c>
      <c r="I35" s="177">
        <f>I36</f>
        <v>10034.215930000002</v>
      </c>
      <c r="J35" s="177">
        <f>J36</f>
        <v>11821.400000000001</v>
      </c>
      <c r="K35" s="177">
        <f>K36</f>
        <v>11922.5</v>
      </c>
    </row>
    <row r="36" spans="1:11" ht="27.6" x14ac:dyDescent="0.25">
      <c r="A36" s="178" t="s">
        <v>231</v>
      </c>
      <c r="B36" s="152">
        <v>680</v>
      </c>
      <c r="C36" s="153" t="s">
        <v>226</v>
      </c>
      <c r="D36" s="153" t="s">
        <v>252</v>
      </c>
      <c r="E36" s="153" t="s">
        <v>263</v>
      </c>
      <c r="F36" s="153"/>
      <c r="G36" s="155">
        <f>G37+G38+G39</f>
        <v>11963.2</v>
      </c>
      <c r="H36" s="155">
        <f>H37+H38+H39</f>
        <v>10034.215930000002</v>
      </c>
      <c r="I36" s="155">
        <f>I37+I38+I39</f>
        <v>10034.215930000002</v>
      </c>
      <c r="J36" s="155">
        <f>J37+J38+J39</f>
        <v>11821.400000000001</v>
      </c>
      <c r="K36" s="155">
        <f>K37+K38+K39</f>
        <v>11922.5</v>
      </c>
    </row>
    <row r="37" spans="1:11" ht="55.2" x14ac:dyDescent="0.25">
      <c r="A37" s="156" t="s">
        <v>233</v>
      </c>
      <c r="B37" s="152">
        <v>680</v>
      </c>
      <c r="C37" s="153" t="s">
        <v>226</v>
      </c>
      <c r="D37" s="153" t="s">
        <v>252</v>
      </c>
      <c r="E37" s="154" t="s">
        <v>263</v>
      </c>
      <c r="F37" s="153" t="s">
        <v>234</v>
      </c>
      <c r="G37" s="155">
        <v>9135.2000000000007</v>
      </c>
      <c r="H37" s="155">
        <f>(288635.24+5012499.99+978823.66+1896532.48+168400+495000)/1000</f>
        <v>8839.8913700000012</v>
      </c>
      <c r="I37" s="155">
        <f>(288635.24+5012499.99+978823.66+1896532.48+168400+495000)/1000</f>
        <v>8839.8913700000012</v>
      </c>
      <c r="J37" s="155">
        <v>9135.2000000000007</v>
      </c>
      <c r="K37" s="155">
        <v>9135.2000000000007</v>
      </c>
    </row>
    <row r="38" spans="1:11" ht="36" customHeight="1" x14ac:dyDescent="0.25">
      <c r="A38" s="156" t="s">
        <v>259</v>
      </c>
      <c r="B38" s="152">
        <v>680</v>
      </c>
      <c r="C38" s="153" t="s">
        <v>226</v>
      </c>
      <c r="D38" s="153" t="s">
        <v>252</v>
      </c>
      <c r="E38" s="153" t="s">
        <v>263</v>
      </c>
      <c r="F38" s="153" t="s">
        <v>260</v>
      </c>
      <c r="G38" s="155">
        <v>2823</v>
      </c>
      <c r="H38" s="155">
        <f>(223320+15000+4928+483266.56+315465+147345)/1000</f>
        <v>1189.32456</v>
      </c>
      <c r="I38" s="155">
        <f>(223320+15000+4928+483266.56+315465+147345)/1000</f>
        <v>1189.32456</v>
      </c>
      <c r="J38" s="155">
        <v>2681.2</v>
      </c>
      <c r="K38" s="155">
        <v>2782.3</v>
      </c>
    </row>
    <row r="39" spans="1:11" ht="28.2" customHeight="1" x14ac:dyDescent="0.25">
      <c r="A39" s="156" t="s">
        <v>264</v>
      </c>
      <c r="B39" s="152">
        <v>680</v>
      </c>
      <c r="C39" s="153" t="s">
        <v>226</v>
      </c>
      <c r="D39" s="153" t="s">
        <v>252</v>
      </c>
      <c r="E39" s="153" t="s">
        <v>263</v>
      </c>
      <c r="F39" s="153" t="s">
        <v>265</v>
      </c>
      <c r="G39" s="155">
        <v>5</v>
      </c>
      <c r="H39" s="155">
        <v>5</v>
      </c>
      <c r="I39" s="155">
        <v>5</v>
      </c>
      <c r="J39" s="155">
        <v>5</v>
      </c>
      <c r="K39" s="155">
        <v>5</v>
      </c>
    </row>
    <row r="40" spans="1:11" ht="41.4" x14ac:dyDescent="0.25">
      <c r="A40" s="179" t="s">
        <v>266</v>
      </c>
      <c r="B40" s="180">
        <v>680</v>
      </c>
      <c r="C40" s="181" t="s">
        <v>226</v>
      </c>
      <c r="D40" s="181" t="s">
        <v>267</v>
      </c>
      <c r="E40" s="181"/>
      <c r="F40" s="181"/>
      <c r="G40" s="182">
        <f t="shared" ref="G40:K42" si="5">G41</f>
        <v>560.9</v>
      </c>
      <c r="H40" s="182">
        <f t="shared" si="5"/>
        <v>0</v>
      </c>
      <c r="I40" s="182">
        <f t="shared" si="5"/>
        <v>0</v>
      </c>
      <c r="J40" s="182">
        <f t="shared" si="5"/>
        <v>560.9</v>
      </c>
      <c r="K40" s="182">
        <f t="shared" si="5"/>
        <v>560.9</v>
      </c>
    </row>
    <row r="41" spans="1:11" ht="26.4" customHeight="1" x14ac:dyDescent="0.25">
      <c r="A41" s="151" t="s">
        <v>235</v>
      </c>
      <c r="B41" s="157">
        <v>680</v>
      </c>
      <c r="C41" s="154" t="s">
        <v>226</v>
      </c>
      <c r="D41" s="154" t="s">
        <v>267</v>
      </c>
      <c r="E41" s="158" t="s">
        <v>236</v>
      </c>
      <c r="F41" s="154"/>
      <c r="G41" s="159">
        <f t="shared" si="5"/>
        <v>560.9</v>
      </c>
      <c r="H41" s="159">
        <f t="shared" si="5"/>
        <v>0</v>
      </c>
      <c r="I41" s="159">
        <f t="shared" si="5"/>
        <v>0</v>
      </c>
      <c r="J41" s="159">
        <f t="shared" si="5"/>
        <v>560.9</v>
      </c>
      <c r="K41" s="159">
        <f t="shared" si="5"/>
        <v>560.9</v>
      </c>
    </row>
    <row r="42" spans="1:11" ht="55.2" x14ac:dyDescent="0.25">
      <c r="A42" s="156" t="s">
        <v>268</v>
      </c>
      <c r="B42" s="152">
        <v>680</v>
      </c>
      <c r="C42" s="153" t="s">
        <v>226</v>
      </c>
      <c r="D42" s="153" t="s">
        <v>267</v>
      </c>
      <c r="E42" s="153" t="s">
        <v>269</v>
      </c>
      <c r="F42" s="153"/>
      <c r="G42" s="155">
        <f t="shared" si="5"/>
        <v>560.9</v>
      </c>
      <c r="H42" s="155">
        <f t="shared" si="5"/>
        <v>0</v>
      </c>
      <c r="I42" s="155">
        <f t="shared" si="5"/>
        <v>0</v>
      </c>
      <c r="J42" s="155">
        <f t="shared" si="5"/>
        <v>560.9</v>
      </c>
      <c r="K42" s="155">
        <f t="shared" si="5"/>
        <v>560.9</v>
      </c>
    </row>
    <row r="43" spans="1:11" ht="27" customHeight="1" x14ac:dyDescent="0.25">
      <c r="A43" s="183" t="s">
        <v>270</v>
      </c>
      <c r="B43" s="152">
        <v>680</v>
      </c>
      <c r="C43" s="153" t="s">
        <v>226</v>
      </c>
      <c r="D43" s="153" t="s">
        <v>267</v>
      </c>
      <c r="E43" s="153" t="s">
        <v>269</v>
      </c>
      <c r="F43" s="153" t="s">
        <v>271</v>
      </c>
      <c r="G43" s="155">
        <v>560.9</v>
      </c>
      <c r="H43" s="155"/>
      <c r="I43" s="155"/>
      <c r="J43" s="155">
        <v>560.9</v>
      </c>
      <c r="K43" s="155">
        <v>560.9</v>
      </c>
    </row>
    <row r="44" spans="1:11" ht="1.5" hidden="1" customHeight="1" x14ac:dyDescent="0.25">
      <c r="A44" s="184" t="s">
        <v>272</v>
      </c>
      <c r="B44" s="185">
        <v>680</v>
      </c>
      <c r="C44" s="186" t="s">
        <v>226</v>
      </c>
      <c r="D44" s="186" t="s">
        <v>273</v>
      </c>
      <c r="E44" s="186"/>
      <c r="F44" s="186"/>
      <c r="G44" s="187">
        <f>G47</f>
        <v>0</v>
      </c>
      <c r="H44" s="187">
        <f>H47</f>
        <v>0</v>
      </c>
      <c r="I44" s="187">
        <f>I47</f>
        <v>0</v>
      </c>
      <c r="J44" s="187">
        <f>J47</f>
        <v>0</v>
      </c>
      <c r="K44" s="187">
        <f>K47</f>
        <v>0</v>
      </c>
    </row>
    <row r="45" spans="1:11" ht="41.4" hidden="1" x14ac:dyDescent="0.25">
      <c r="A45" s="188" t="s">
        <v>274</v>
      </c>
      <c r="B45" s="189">
        <v>680</v>
      </c>
      <c r="C45" s="190" t="s">
        <v>226</v>
      </c>
      <c r="D45" s="190" t="s">
        <v>273</v>
      </c>
      <c r="E45" s="191" t="s">
        <v>254</v>
      </c>
      <c r="F45" s="190"/>
      <c r="G45" s="192">
        <f>G46</f>
        <v>0</v>
      </c>
      <c r="H45" s="155"/>
      <c r="I45" s="155"/>
      <c r="J45" s="192">
        <f t="shared" ref="J45:K47" si="6">J46</f>
        <v>0</v>
      </c>
      <c r="K45" s="192">
        <f t="shared" si="6"/>
        <v>0</v>
      </c>
    </row>
    <row r="46" spans="1:11" ht="46.8" hidden="1" x14ac:dyDescent="0.25">
      <c r="A46" s="30" t="s">
        <v>255</v>
      </c>
      <c r="B46" s="152">
        <v>680</v>
      </c>
      <c r="C46" s="153" t="s">
        <v>226</v>
      </c>
      <c r="D46" s="153" t="s">
        <v>273</v>
      </c>
      <c r="E46" s="152" t="s">
        <v>256</v>
      </c>
      <c r="F46" s="153"/>
      <c r="G46" s="155">
        <f>G47</f>
        <v>0</v>
      </c>
      <c r="H46" s="155"/>
      <c r="I46" s="155"/>
      <c r="J46" s="155">
        <f t="shared" si="6"/>
        <v>0</v>
      </c>
      <c r="K46" s="155">
        <f t="shared" si="6"/>
        <v>0</v>
      </c>
    </row>
    <row r="47" spans="1:11" ht="41.4" hidden="1" x14ac:dyDescent="0.25">
      <c r="A47" s="193" t="s">
        <v>155</v>
      </c>
      <c r="B47" s="194">
        <v>680</v>
      </c>
      <c r="C47" s="195" t="s">
        <v>226</v>
      </c>
      <c r="D47" s="195" t="s">
        <v>273</v>
      </c>
      <c r="E47" s="195" t="s">
        <v>258</v>
      </c>
      <c r="F47" s="195"/>
      <c r="G47" s="196">
        <f>G48</f>
        <v>0</v>
      </c>
      <c r="H47" s="159">
        <f>H48</f>
        <v>0</v>
      </c>
      <c r="I47" s="159">
        <f>I48</f>
        <v>0</v>
      </c>
      <c r="J47" s="196">
        <f t="shared" si="6"/>
        <v>0</v>
      </c>
      <c r="K47" s="196">
        <f t="shared" si="6"/>
        <v>0</v>
      </c>
    </row>
    <row r="48" spans="1:11" ht="13.8" hidden="1" x14ac:dyDescent="0.25">
      <c r="A48" s="156" t="s">
        <v>264</v>
      </c>
      <c r="B48" s="157">
        <v>680</v>
      </c>
      <c r="C48" s="154" t="s">
        <v>226</v>
      </c>
      <c r="D48" s="154" t="s">
        <v>273</v>
      </c>
      <c r="E48" s="154" t="s">
        <v>258</v>
      </c>
      <c r="F48" s="154" t="s">
        <v>265</v>
      </c>
      <c r="G48" s="155"/>
      <c r="H48" s="155">
        <v>0</v>
      </c>
      <c r="I48" s="155">
        <v>0</v>
      </c>
      <c r="J48" s="155"/>
      <c r="K48" s="155"/>
    </row>
    <row r="49" spans="1:11" ht="23.4" customHeight="1" x14ac:dyDescent="0.25">
      <c r="A49" s="197" t="s">
        <v>275</v>
      </c>
      <c r="B49" s="167">
        <v>680</v>
      </c>
      <c r="C49" s="168" t="s">
        <v>226</v>
      </c>
      <c r="D49" s="168" t="s">
        <v>276</v>
      </c>
      <c r="E49" s="168"/>
      <c r="F49" s="168"/>
      <c r="G49" s="169">
        <f>G51</f>
        <v>20</v>
      </c>
      <c r="H49" s="169">
        <f>H51</f>
        <v>20</v>
      </c>
      <c r="I49" s="169">
        <f>I51</f>
        <v>20</v>
      </c>
      <c r="J49" s="169">
        <f>J51</f>
        <v>20</v>
      </c>
      <c r="K49" s="169">
        <f>K51</f>
        <v>20</v>
      </c>
    </row>
    <row r="50" spans="1:11" ht="28.8" customHeight="1" x14ac:dyDescent="0.25">
      <c r="A50" s="165" t="s">
        <v>275</v>
      </c>
      <c r="B50" s="152">
        <v>680</v>
      </c>
      <c r="C50" s="153" t="s">
        <v>226</v>
      </c>
      <c r="D50" s="153" t="s">
        <v>276</v>
      </c>
      <c r="E50" s="198" t="s">
        <v>277</v>
      </c>
      <c r="F50" s="153"/>
      <c r="G50" s="155">
        <f t="shared" ref="G50:K51" si="7">G51</f>
        <v>20</v>
      </c>
      <c r="H50" s="155">
        <f t="shared" si="7"/>
        <v>20</v>
      </c>
      <c r="I50" s="155">
        <f t="shared" si="7"/>
        <v>20</v>
      </c>
      <c r="J50" s="155">
        <f t="shared" si="7"/>
        <v>20</v>
      </c>
      <c r="K50" s="155">
        <f t="shared" si="7"/>
        <v>20</v>
      </c>
    </row>
    <row r="51" spans="1:11" ht="23.4" customHeight="1" x14ac:dyDescent="0.25">
      <c r="A51" s="165" t="s">
        <v>278</v>
      </c>
      <c r="B51" s="152">
        <v>680</v>
      </c>
      <c r="C51" s="153" t="s">
        <v>226</v>
      </c>
      <c r="D51" s="153" t="s">
        <v>276</v>
      </c>
      <c r="E51" s="198" t="s">
        <v>279</v>
      </c>
      <c r="F51" s="199"/>
      <c r="G51" s="155">
        <f t="shared" si="7"/>
        <v>20</v>
      </c>
      <c r="H51" s="155">
        <f t="shared" si="7"/>
        <v>20</v>
      </c>
      <c r="I51" s="155">
        <f t="shared" si="7"/>
        <v>20</v>
      </c>
      <c r="J51" s="155">
        <f t="shared" si="7"/>
        <v>20</v>
      </c>
      <c r="K51" s="155">
        <f t="shared" si="7"/>
        <v>20</v>
      </c>
    </row>
    <row r="52" spans="1:11" ht="24.6" customHeight="1" x14ac:dyDescent="0.25">
      <c r="A52" s="156" t="s">
        <v>264</v>
      </c>
      <c r="B52" s="152">
        <v>680</v>
      </c>
      <c r="C52" s="153" t="s">
        <v>226</v>
      </c>
      <c r="D52" s="153" t="s">
        <v>276</v>
      </c>
      <c r="E52" s="198" t="s">
        <v>279</v>
      </c>
      <c r="F52" s="153" t="s">
        <v>265</v>
      </c>
      <c r="G52" s="155">
        <v>20</v>
      </c>
      <c r="H52" s="155">
        <v>20</v>
      </c>
      <c r="I52" s="155">
        <v>20</v>
      </c>
      <c r="J52" s="155">
        <v>20</v>
      </c>
      <c r="K52" s="155">
        <v>20</v>
      </c>
    </row>
    <row r="53" spans="1:11" ht="30" customHeight="1" x14ac:dyDescent="0.25">
      <c r="A53" s="200" t="s">
        <v>280</v>
      </c>
      <c r="B53" s="201">
        <v>680</v>
      </c>
      <c r="C53" s="202" t="s">
        <v>226</v>
      </c>
      <c r="D53" s="202" t="s">
        <v>281</v>
      </c>
      <c r="E53" s="203"/>
      <c r="F53" s="204"/>
      <c r="G53" s="205">
        <f>G54+G67+G80+G83+G71</f>
        <v>924.4</v>
      </c>
      <c r="H53" s="205">
        <f>H54+H67+H80+H83+H71</f>
        <v>616.20000000000005</v>
      </c>
      <c r="I53" s="205">
        <f>I54+I67+I80+I83+I71</f>
        <v>639.20000000000005</v>
      </c>
      <c r="J53" s="205">
        <f>J54+J67+J80+J83+J71</f>
        <v>635.59999999999991</v>
      </c>
      <c r="K53" s="205">
        <f>K54+K67+K80+K83+K71</f>
        <v>659.5</v>
      </c>
    </row>
    <row r="54" spans="1:11" ht="7.2" hidden="1" customHeight="1" x14ac:dyDescent="0.25">
      <c r="A54" s="206" t="s">
        <v>282</v>
      </c>
      <c r="B54" s="207">
        <v>680</v>
      </c>
      <c r="C54" s="208" t="s">
        <v>226</v>
      </c>
      <c r="D54" s="208" t="s">
        <v>281</v>
      </c>
      <c r="E54" s="208" t="s">
        <v>254</v>
      </c>
      <c r="F54" s="208"/>
      <c r="G54" s="209">
        <f>G55+G63</f>
        <v>0</v>
      </c>
      <c r="H54" s="209">
        <f>H55+H63</f>
        <v>0</v>
      </c>
      <c r="I54" s="209">
        <f>I55+I63</f>
        <v>0</v>
      </c>
      <c r="J54" s="209">
        <f>J55+J63</f>
        <v>0</v>
      </c>
      <c r="K54" s="209">
        <f>K55+K63</f>
        <v>0</v>
      </c>
    </row>
    <row r="55" spans="1:11" ht="37.799999999999997" hidden="1" customHeight="1" x14ac:dyDescent="0.25">
      <c r="A55" s="151" t="s">
        <v>283</v>
      </c>
      <c r="B55" s="157">
        <v>680</v>
      </c>
      <c r="C55" s="154" t="s">
        <v>226</v>
      </c>
      <c r="D55" s="154" t="s">
        <v>281</v>
      </c>
      <c r="E55" s="154" t="s">
        <v>284</v>
      </c>
      <c r="F55" s="154"/>
      <c r="G55" s="159">
        <f>G56</f>
        <v>0</v>
      </c>
      <c r="H55" s="159">
        <f>H56</f>
        <v>0</v>
      </c>
      <c r="I55" s="159">
        <f>I56</f>
        <v>0</v>
      </c>
      <c r="J55" s="159">
        <f>J56</f>
        <v>0</v>
      </c>
      <c r="K55" s="159">
        <f>K56</f>
        <v>0</v>
      </c>
    </row>
    <row r="56" spans="1:11" ht="34.799999999999997" hidden="1" customHeight="1" x14ac:dyDescent="0.25">
      <c r="A56" s="151" t="s">
        <v>285</v>
      </c>
      <c r="B56" s="157">
        <v>680</v>
      </c>
      <c r="C56" s="154" t="s">
        <v>226</v>
      </c>
      <c r="D56" s="154" t="s">
        <v>281</v>
      </c>
      <c r="E56" s="154" t="s">
        <v>286</v>
      </c>
      <c r="F56" s="154"/>
      <c r="G56" s="159">
        <f>G62</f>
        <v>0</v>
      </c>
      <c r="H56" s="159">
        <f>H62</f>
        <v>0</v>
      </c>
      <c r="I56" s="159">
        <f>I62</f>
        <v>0</v>
      </c>
      <c r="J56" s="159">
        <f>J62</f>
        <v>0</v>
      </c>
      <c r="K56" s="159">
        <f>K62</f>
        <v>0</v>
      </c>
    </row>
    <row r="57" spans="1:11" ht="57.6" hidden="1" customHeight="1" x14ac:dyDescent="0.25">
      <c r="A57" s="210" t="s">
        <v>287</v>
      </c>
      <c r="B57" s="157">
        <v>680</v>
      </c>
      <c r="C57" s="154" t="s">
        <v>226</v>
      </c>
      <c r="D57" s="154" t="s">
        <v>281</v>
      </c>
      <c r="E57" s="154" t="s">
        <v>286</v>
      </c>
      <c r="F57" s="154"/>
      <c r="G57" s="159">
        <v>0</v>
      </c>
      <c r="H57" s="159">
        <v>0</v>
      </c>
      <c r="I57" s="159">
        <v>0</v>
      </c>
      <c r="J57" s="159">
        <v>0</v>
      </c>
      <c r="K57" s="159">
        <v>0</v>
      </c>
    </row>
    <row r="58" spans="1:11" ht="9.6" hidden="1" customHeight="1" x14ac:dyDescent="0.25">
      <c r="A58" s="210" t="s">
        <v>288</v>
      </c>
      <c r="B58" s="157">
        <v>680</v>
      </c>
      <c r="C58" s="154" t="s">
        <v>226</v>
      </c>
      <c r="D58" s="154" t="s">
        <v>281</v>
      </c>
      <c r="E58" s="154" t="s">
        <v>286</v>
      </c>
      <c r="F58" s="154"/>
      <c r="G58" s="159">
        <v>0</v>
      </c>
      <c r="H58" s="159">
        <v>0</v>
      </c>
      <c r="I58" s="159">
        <v>0</v>
      </c>
      <c r="J58" s="159">
        <v>0</v>
      </c>
      <c r="K58" s="159">
        <v>0</v>
      </c>
    </row>
    <row r="59" spans="1:11" ht="45" hidden="1" customHeight="1" x14ac:dyDescent="0.25">
      <c r="A59" s="210" t="s">
        <v>289</v>
      </c>
      <c r="B59" s="157">
        <v>680</v>
      </c>
      <c r="C59" s="154" t="s">
        <v>226</v>
      </c>
      <c r="D59" s="154" t="s">
        <v>281</v>
      </c>
      <c r="E59" s="154" t="s">
        <v>286</v>
      </c>
      <c r="F59" s="154"/>
      <c r="G59" s="159">
        <v>0</v>
      </c>
      <c r="H59" s="159">
        <v>0</v>
      </c>
      <c r="I59" s="159">
        <v>0</v>
      </c>
      <c r="J59" s="159">
        <v>0</v>
      </c>
      <c r="K59" s="159">
        <v>0</v>
      </c>
    </row>
    <row r="60" spans="1:11" ht="40.799999999999997" hidden="1" customHeight="1" x14ac:dyDescent="0.25">
      <c r="A60" s="210" t="s">
        <v>290</v>
      </c>
      <c r="B60" s="157">
        <v>680</v>
      </c>
      <c r="C60" s="154" t="s">
        <v>226</v>
      </c>
      <c r="D60" s="154" t="s">
        <v>281</v>
      </c>
      <c r="E60" s="154" t="s">
        <v>286</v>
      </c>
      <c r="F60" s="154"/>
      <c r="G60" s="159">
        <v>0</v>
      </c>
      <c r="H60" s="159">
        <v>0</v>
      </c>
      <c r="I60" s="159">
        <v>0</v>
      </c>
      <c r="J60" s="159">
        <v>0</v>
      </c>
      <c r="K60" s="159">
        <v>0</v>
      </c>
    </row>
    <row r="61" spans="1:11" ht="39" hidden="1" customHeight="1" x14ac:dyDescent="0.25">
      <c r="A61" s="210" t="s">
        <v>291</v>
      </c>
      <c r="B61" s="157">
        <v>680</v>
      </c>
      <c r="C61" s="154" t="s">
        <v>226</v>
      </c>
      <c r="D61" s="154" t="s">
        <v>281</v>
      </c>
      <c r="E61" s="154" t="s">
        <v>292</v>
      </c>
      <c r="F61" s="154"/>
      <c r="G61" s="159">
        <v>0</v>
      </c>
      <c r="H61" s="159">
        <v>0</v>
      </c>
      <c r="I61" s="159">
        <v>0</v>
      </c>
      <c r="J61" s="159">
        <v>0</v>
      </c>
      <c r="K61" s="159">
        <v>0</v>
      </c>
    </row>
    <row r="62" spans="1:11" ht="27.6" hidden="1" customHeight="1" x14ac:dyDescent="0.25">
      <c r="A62" s="156" t="s">
        <v>259</v>
      </c>
      <c r="B62" s="157">
        <v>680</v>
      </c>
      <c r="C62" s="154" t="s">
        <v>226</v>
      </c>
      <c r="D62" s="154" t="s">
        <v>281</v>
      </c>
      <c r="E62" s="154" t="s">
        <v>286</v>
      </c>
      <c r="F62" s="154" t="s">
        <v>260</v>
      </c>
      <c r="G62" s="159">
        <f>G57+G58+G59+G60+G61</f>
        <v>0</v>
      </c>
      <c r="H62" s="159">
        <f>H57+H58+H59+H60+H61</f>
        <v>0</v>
      </c>
      <c r="I62" s="159">
        <f>I57+I58+I59+I60+I61</f>
        <v>0</v>
      </c>
      <c r="J62" s="159">
        <f>J57+J58+J59+J60+J61</f>
        <v>0</v>
      </c>
      <c r="K62" s="159">
        <f>K57+K58+K59+K60+K61</f>
        <v>0</v>
      </c>
    </row>
    <row r="63" spans="1:11" ht="27.6" hidden="1" x14ac:dyDescent="0.25">
      <c r="A63" s="151" t="s">
        <v>255</v>
      </c>
      <c r="B63" s="157">
        <v>680</v>
      </c>
      <c r="C63" s="154" t="s">
        <v>226</v>
      </c>
      <c r="D63" s="154" t="s">
        <v>281</v>
      </c>
      <c r="E63" s="154" t="s">
        <v>256</v>
      </c>
      <c r="F63" s="154"/>
      <c r="G63" s="159">
        <f t="shared" ref="G63:K65" si="8">G64</f>
        <v>0</v>
      </c>
      <c r="H63" s="159">
        <f t="shared" si="8"/>
        <v>0</v>
      </c>
      <c r="I63" s="159">
        <f t="shared" si="8"/>
        <v>0</v>
      </c>
      <c r="J63" s="159">
        <f t="shared" si="8"/>
        <v>0</v>
      </c>
      <c r="K63" s="159">
        <f t="shared" si="8"/>
        <v>0</v>
      </c>
    </row>
    <row r="64" spans="1:11" ht="41.4" hidden="1" x14ac:dyDescent="0.25">
      <c r="A64" s="156" t="s">
        <v>257</v>
      </c>
      <c r="B64" s="157">
        <v>680</v>
      </c>
      <c r="C64" s="154" t="s">
        <v>226</v>
      </c>
      <c r="D64" s="154" t="s">
        <v>281</v>
      </c>
      <c r="E64" s="154" t="s">
        <v>258</v>
      </c>
      <c r="F64" s="154"/>
      <c r="G64" s="159">
        <f t="shared" si="8"/>
        <v>0</v>
      </c>
      <c r="H64" s="159">
        <f t="shared" si="8"/>
        <v>0</v>
      </c>
      <c r="I64" s="159">
        <f t="shared" si="8"/>
        <v>0</v>
      </c>
      <c r="J64" s="159">
        <f t="shared" si="8"/>
        <v>0</v>
      </c>
      <c r="K64" s="159">
        <f t="shared" si="8"/>
        <v>0</v>
      </c>
    </row>
    <row r="65" spans="1:11" ht="27.6" hidden="1" x14ac:dyDescent="0.25">
      <c r="A65" s="156" t="s">
        <v>293</v>
      </c>
      <c r="B65" s="157">
        <v>680</v>
      </c>
      <c r="C65" s="154" t="s">
        <v>226</v>
      </c>
      <c r="D65" s="154" t="s">
        <v>281</v>
      </c>
      <c r="E65" s="154" t="s">
        <v>258</v>
      </c>
      <c r="F65" s="154"/>
      <c r="G65" s="159">
        <f t="shared" si="8"/>
        <v>0</v>
      </c>
      <c r="H65" s="159">
        <f t="shared" si="8"/>
        <v>0</v>
      </c>
      <c r="I65" s="159">
        <f t="shared" si="8"/>
        <v>0</v>
      </c>
      <c r="J65" s="159">
        <f t="shared" si="8"/>
        <v>0</v>
      </c>
      <c r="K65" s="159">
        <f t="shared" si="8"/>
        <v>0</v>
      </c>
    </row>
    <row r="66" spans="1:11" ht="27.6" hidden="1" x14ac:dyDescent="0.25">
      <c r="A66" s="156" t="s">
        <v>259</v>
      </c>
      <c r="B66" s="157">
        <v>680</v>
      </c>
      <c r="C66" s="154" t="s">
        <v>226</v>
      </c>
      <c r="D66" s="154" t="s">
        <v>281</v>
      </c>
      <c r="E66" s="154" t="s">
        <v>258</v>
      </c>
      <c r="F66" s="154" t="s">
        <v>260</v>
      </c>
      <c r="G66" s="159"/>
      <c r="H66" s="159"/>
      <c r="I66" s="159"/>
      <c r="J66" s="159"/>
      <c r="K66" s="159"/>
    </row>
    <row r="67" spans="1:11" ht="41.4" x14ac:dyDescent="0.25">
      <c r="A67" s="211" t="s">
        <v>294</v>
      </c>
      <c r="B67" s="212">
        <v>680</v>
      </c>
      <c r="C67" s="213" t="s">
        <v>226</v>
      </c>
      <c r="D67" s="213" t="s">
        <v>281</v>
      </c>
      <c r="E67" s="213" t="s">
        <v>295</v>
      </c>
      <c r="F67" s="213"/>
      <c r="G67" s="214">
        <f>G68</f>
        <v>560.4</v>
      </c>
      <c r="H67" s="214">
        <f>H68</f>
        <v>558.9</v>
      </c>
      <c r="I67" s="214">
        <f>I68</f>
        <v>581.29999999999995</v>
      </c>
      <c r="J67" s="214">
        <f>J68</f>
        <v>582.79999999999995</v>
      </c>
      <c r="K67" s="214">
        <f>K68</f>
        <v>606.1</v>
      </c>
    </row>
    <row r="68" spans="1:11" ht="55.2" x14ac:dyDescent="0.25">
      <c r="A68" s="156" t="s">
        <v>296</v>
      </c>
      <c r="B68" s="157">
        <v>680</v>
      </c>
      <c r="C68" s="154" t="s">
        <v>226</v>
      </c>
      <c r="D68" s="154" t="s">
        <v>281</v>
      </c>
      <c r="E68" s="154" t="s">
        <v>297</v>
      </c>
      <c r="F68" s="154"/>
      <c r="G68" s="159">
        <v>560.4</v>
      </c>
      <c r="H68" s="159">
        <f>H69</f>
        <v>558.9</v>
      </c>
      <c r="I68" s="159">
        <f>I69</f>
        <v>581.29999999999995</v>
      </c>
      <c r="J68" s="159">
        <v>582.79999999999995</v>
      </c>
      <c r="K68" s="159">
        <v>606.1</v>
      </c>
    </row>
    <row r="69" spans="1:11" ht="19.8" customHeight="1" x14ac:dyDescent="0.25">
      <c r="A69" s="156" t="s">
        <v>144</v>
      </c>
      <c r="B69" s="157">
        <v>680</v>
      </c>
      <c r="C69" s="154" t="s">
        <v>226</v>
      </c>
      <c r="D69" s="154" t="s">
        <v>281</v>
      </c>
      <c r="E69" s="154" t="s">
        <v>297</v>
      </c>
      <c r="F69" s="154"/>
      <c r="G69" s="159">
        <v>560.4</v>
      </c>
      <c r="H69" s="159">
        <v>558.9</v>
      </c>
      <c r="I69" s="159">
        <v>581.29999999999995</v>
      </c>
      <c r="J69" s="159">
        <v>582.79999999999995</v>
      </c>
      <c r="K69" s="159">
        <v>606.1</v>
      </c>
    </row>
    <row r="70" spans="1:11" ht="27.6" x14ac:dyDescent="0.25">
      <c r="A70" s="156" t="s">
        <v>259</v>
      </c>
      <c r="B70" s="157">
        <v>680</v>
      </c>
      <c r="C70" s="154" t="s">
        <v>226</v>
      </c>
      <c r="D70" s="154" t="s">
        <v>281</v>
      </c>
      <c r="E70" s="154" t="s">
        <v>297</v>
      </c>
      <c r="F70" s="154" t="s">
        <v>260</v>
      </c>
      <c r="G70" s="159">
        <v>560.4</v>
      </c>
      <c r="H70" s="159">
        <f>H69</f>
        <v>558.9</v>
      </c>
      <c r="I70" s="159">
        <f>I69</f>
        <v>581.29999999999995</v>
      </c>
      <c r="J70" s="159">
        <v>582.79999999999995</v>
      </c>
      <c r="K70" s="159">
        <v>606.1</v>
      </c>
    </row>
    <row r="71" spans="1:11" ht="41.4" x14ac:dyDescent="0.25">
      <c r="A71" s="215" t="s">
        <v>174</v>
      </c>
      <c r="B71" s="216">
        <v>680</v>
      </c>
      <c r="C71" s="217" t="s">
        <v>226</v>
      </c>
      <c r="D71" s="217" t="s">
        <v>281</v>
      </c>
      <c r="E71" s="217" t="s">
        <v>298</v>
      </c>
      <c r="F71" s="217"/>
      <c r="G71" s="308">
        <f>G72+G76+G78</f>
        <v>326.39999999999998</v>
      </c>
      <c r="H71" s="218">
        <f>H72</f>
        <v>15.1</v>
      </c>
      <c r="I71" s="218">
        <f>I72</f>
        <v>15.7</v>
      </c>
      <c r="J71" s="308">
        <f>J72+J76+J78</f>
        <v>15</v>
      </c>
      <c r="K71" s="308">
        <f>K72+K76+K78</f>
        <v>15.6</v>
      </c>
    </row>
    <row r="72" spans="1:11" ht="57" customHeight="1" x14ac:dyDescent="0.25">
      <c r="A72" s="219" t="s">
        <v>299</v>
      </c>
      <c r="B72" s="157">
        <v>680</v>
      </c>
      <c r="C72" s="154" t="s">
        <v>226</v>
      </c>
      <c r="D72" s="154" t="s">
        <v>281</v>
      </c>
      <c r="E72" s="154" t="s">
        <v>300</v>
      </c>
      <c r="F72" s="154"/>
      <c r="G72" s="159">
        <f>G74+G73</f>
        <v>14.4</v>
      </c>
      <c r="H72" s="159">
        <f>H74+H73</f>
        <v>15.1</v>
      </c>
      <c r="I72" s="159">
        <f>I74+I73</f>
        <v>15.7</v>
      </c>
      <c r="J72" s="159">
        <f>J74+J73</f>
        <v>15</v>
      </c>
      <c r="K72" s="159">
        <f>K74+K73</f>
        <v>15.6</v>
      </c>
    </row>
    <row r="73" spans="1:11" ht="110.4" hidden="1" x14ac:dyDescent="0.25">
      <c r="A73" s="219" t="s">
        <v>301</v>
      </c>
      <c r="B73" s="157">
        <v>680</v>
      </c>
      <c r="C73" s="154" t="s">
        <v>226</v>
      </c>
      <c r="D73" s="154" t="s">
        <v>281</v>
      </c>
      <c r="E73" s="154" t="s">
        <v>300</v>
      </c>
      <c r="F73" s="154"/>
      <c r="G73" s="155"/>
      <c r="H73" s="159">
        <v>0</v>
      </c>
      <c r="I73" s="159">
        <v>0</v>
      </c>
      <c r="J73" s="155"/>
      <c r="K73" s="155"/>
    </row>
    <row r="74" spans="1:11" ht="41.4" x14ac:dyDescent="0.25">
      <c r="A74" s="210" t="s">
        <v>186</v>
      </c>
      <c r="B74" s="157">
        <v>680</v>
      </c>
      <c r="C74" s="154" t="s">
        <v>226</v>
      </c>
      <c r="D74" s="154" t="s">
        <v>281</v>
      </c>
      <c r="E74" s="154" t="s">
        <v>300</v>
      </c>
      <c r="F74" s="154"/>
      <c r="G74" s="159">
        <v>14.4</v>
      </c>
      <c r="H74" s="159">
        <f>H75</f>
        <v>15.1</v>
      </c>
      <c r="I74" s="159">
        <f>I75</f>
        <v>15.7</v>
      </c>
      <c r="J74" s="159">
        <v>15</v>
      </c>
      <c r="K74" s="159">
        <v>15.6</v>
      </c>
    </row>
    <row r="75" spans="1:11" ht="27.6" x14ac:dyDescent="0.25">
      <c r="A75" s="156" t="s">
        <v>259</v>
      </c>
      <c r="B75" s="157">
        <v>680</v>
      </c>
      <c r="C75" s="154" t="s">
        <v>226</v>
      </c>
      <c r="D75" s="154" t="s">
        <v>281</v>
      </c>
      <c r="E75" s="154" t="s">
        <v>300</v>
      </c>
      <c r="F75" s="154" t="s">
        <v>260</v>
      </c>
      <c r="G75" s="159">
        <f>G73+G74</f>
        <v>14.4</v>
      </c>
      <c r="H75" s="159">
        <v>15.1</v>
      </c>
      <c r="I75" s="159">
        <v>15.7</v>
      </c>
      <c r="J75" s="159">
        <f>J73+J74</f>
        <v>15</v>
      </c>
      <c r="K75" s="159">
        <f>K73+K74</f>
        <v>15.6</v>
      </c>
    </row>
    <row r="76" spans="1:11" ht="22.8" customHeight="1" x14ac:dyDescent="0.25">
      <c r="A76" s="300" t="s">
        <v>408</v>
      </c>
      <c r="B76" s="301">
        <v>680</v>
      </c>
      <c r="C76" s="302" t="s">
        <v>226</v>
      </c>
      <c r="D76" s="302" t="s">
        <v>281</v>
      </c>
      <c r="E76" s="302" t="s">
        <v>300</v>
      </c>
      <c r="F76" s="302"/>
      <c r="G76" s="306">
        <f>G77</f>
        <v>62</v>
      </c>
      <c r="H76" s="159">
        <v>15.1</v>
      </c>
      <c r="I76" s="159">
        <v>15.7</v>
      </c>
      <c r="J76" s="306">
        <f>J77</f>
        <v>0</v>
      </c>
      <c r="K76" s="306">
        <f>K77</f>
        <v>0</v>
      </c>
    </row>
    <row r="77" spans="1:11" ht="69" x14ac:dyDescent="0.25">
      <c r="A77" s="156" t="s">
        <v>407</v>
      </c>
      <c r="B77" s="157">
        <v>680</v>
      </c>
      <c r="C77" s="154" t="s">
        <v>226</v>
      </c>
      <c r="D77" s="154" t="s">
        <v>281</v>
      </c>
      <c r="E77" s="154" t="s">
        <v>300</v>
      </c>
      <c r="F77" s="154" t="s">
        <v>419</v>
      </c>
      <c r="G77" s="159">
        <v>62</v>
      </c>
      <c r="H77" s="159">
        <v>15.1</v>
      </c>
      <c r="I77" s="159">
        <v>15.7</v>
      </c>
      <c r="J77" s="159">
        <v>0</v>
      </c>
      <c r="K77" s="159">
        <v>0</v>
      </c>
    </row>
    <row r="78" spans="1:11" ht="34.799999999999997" customHeight="1" x14ac:dyDescent="0.25">
      <c r="A78" s="303" t="s">
        <v>403</v>
      </c>
      <c r="B78" s="304">
        <v>680</v>
      </c>
      <c r="C78" s="305" t="s">
        <v>226</v>
      </c>
      <c r="D78" s="305" t="s">
        <v>281</v>
      </c>
      <c r="E78" s="305" t="s">
        <v>300</v>
      </c>
      <c r="F78" s="305"/>
      <c r="G78" s="307">
        <f>G79</f>
        <v>250</v>
      </c>
      <c r="H78" s="159">
        <v>15.1</v>
      </c>
      <c r="I78" s="159">
        <v>15.7</v>
      </c>
      <c r="J78" s="307">
        <f>J79</f>
        <v>0</v>
      </c>
      <c r="K78" s="307">
        <f>K79</f>
        <v>0</v>
      </c>
    </row>
    <row r="79" spans="1:11" ht="52.2" customHeight="1" x14ac:dyDescent="0.25">
      <c r="A79" s="156" t="s">
        <v>420</v>
      </c>
      <c r="B79" s="157">
        <v>680</v>
      </c>
      <c r="C79" s="154" t="s">
        <v>226</v>
      </c>
      <c r="D79" s="154" t="s">
        <v>281</v>
      </c>
      <c r="E79" s="154" t="s">
        <v>300</v>
      </c>
      <c r="F79" s="154" t="s">
        <v>419</v>
      </c>
      <c r="G79" s="159">
        <v>250</v>
      </c>
      <c r="H79" s="159">
        <v>15.1</v>
      </c>
      <c r="I79" s="159">
        <v>15.7</v>
      </c>
      <c r="J79" s="159">
        <v>0</v>
      </c>
      <c r="K79" s="159">
        <v>0</v>
      </c>
    </row>
    <row r="80" spans="1:11" ht="32.4" customHeight="1" x14ac:dyDescent="0.25">
      <c r="A80" s="220" t="s">
        <v>302</v>
      </c>
      <c r="B80" s="221">
        <v>680</v>
      </c>
      <c r="C80" s="222" t="s">
        <v>226</v>
      </c>
      <c r="D80" s="222" t="s">
        <v>281</v>
      </c>
      <c r="E80" s="223" t="s">
        <v>303</v>
      </c>
      <c r="F80" s="222"/>
      <c r="G80" s="224">
        <f t="shared" ref="G80:K81" si="9">G81</f>
        <v>37.6</v>
      </c>
      <c r="H80" s="224">
        <f t="shared" si="9"/>
        <v>37.6</v>
      </c>
      <c r="I80" s="224">
        <f t="shared" si="9"/>
        <v>37.6</v>
      </c>
      <c r="J80" s="224">
        <f t="shared" si="9"/>
        <v>37.799999999999997</v>
      </c>
      <c r="K80" s="224">
        <f t="shared" si="9"/>
        <v>37.799999999999997</v>
      </c>
    </row>
    <row r="81" spans="1:11" ht="41.4" x14ac:dyDescent="0.25">
      <c r="A81" s="225" t="s">
        <v>126</v>
      </c>
      <c r="B81" s="152">
        <v>680</v>
      </c>
      <c r="C81" s="153" t="s">
        <v>226</v>
      </c>
      <c r="D81" s="153" t="s">
        <v>281</v>
      </c>
      <c r="E81" s="154" t="s">
        <v>304</v>
      </c>
      <c r="F81" s="153"/>
      <c r="G81" s="155">
        <f t="shared" si="9"/>
        <v>37.6</v>
      </c>
      <c r="H81" s="155">
        <f t="shared" si="9"/>
        <v>37.6</v>
      </c>
      <c r="I81" s="155">
        <f t="shared" si="9"/>
        <v>37.6</v>
      </c>
      <c r="J81" s="155">
        <f t="shared" si="9"/>
        <v>37.799999999999997</v>
      </c>
      <c r="K81" s="155">
        <f t="shared" si="9"/>
        <v>37.799999999999997</v>
      </c>
    </row>
    <row r="82" spans="1:11" ht="43.2" customHeight="1" x14ac:dyDescent="0.25">
      <c r="A82" s="156" t="s">
        <v>259</v>
      </c>
      <c r="B82" s="152">
        <v>680</v>
      </c>
      <c r="C82" s="153" t="s">
        <v>226</v>
      </c>
      <c r="D82" s="153" t="s">
        <v>281</v>
      </c>
      <c r="E82" s="154" t="s">
        <v>304</v>
      </c>
      <c r="F82" s="153" t="s">
        <v>260</v>
      </c>
      <c r="G82" s="155">
        <v>37.6</v>
      </c>
      <c r="H82" s="155">
        <v>37.6</v>
      </c>
      <c r="I82" s="155">
        <v>37.6</v>
      </c>
      <c r="J82" s="155">
        <v>37.799999999999997</v>
      </c>
      <c r="K82" s="155">
        <v>37.799999999999997</v>
      </c>
    </row>
    <row r="83" spans="1:11" ht="13.8" hidden="1" x14ac:dyDescent="0.25">
      <c r="A83" s="226" t="s">
        <v>305</v>
      </c>
      <c r="B83" s="227">
        <v>680</v>
      </c>
      <c r="C83" s="228" t="s">
        <v>226</v>
      </c>
      <c r="D83" s="228" t="s">
        <v>281</v>
      </c>
      <c r="E83" s="229" t="s">
        <v>236</v>
      </c>
      <c r="F83" s="228" t="s">
        <v>306</v>
      </c>
      <c r="G83" s="230">
        <f>G84+G86+G88</f>
        <v>0</v>
      </c>
      <c r="H83" s="230">
        <f>H84+H86+H88</f>
        <v>4.5999999999999996</v>
      </c>
      <c r="I83" s="230">
        <f>I84+I86+I88</f>
        <v>4.5999999999999996</v>
      </c>
      <c r="J83" s="230">
        <f>J84+J86+J88</f>
        <v>0</v>
      </c>
      <c r="K83" s="230">
        <f>K84+K86+K88</f>
        <v>0</v>
      </c>
    </row>
    <row r="84" spans="1:11" ht="27.6" hidden="1" x14ac:dyDescent="0.25">
      <c r="A84" s="156" t="s">
        <v>307</v>
      </c>
      <c r="B84" s="152">
        <v>680</v>
      </c>
      <c r="C84" s="153" t="s">
        <v>226</v>
      </c>
      <c r="D84" s="153" t="s">
        <v>281</v>
      </c>
      <c r="E84" s="198" t="s">
        <v>308</v>
      </c>
      <c r="F84" s="153"/>
      <c r="G84" s="155"/>
      <c r="H84" s="155">
        <v>4.5999999999999996</v>
      </c>
      <c r="I84" s="155">
        <v>4.5999999999999996</v>
      </c>
      <c r="J84" s="155"/>
      <c r="K84" s="155"/>
    </row>
    <row r="85" spans="1:11" ht="27.6" hidden="1" x14ac:dyDescent="0.25">
      <c r="A85" s="156" t="s">
        <v>259</v>
      </c>
      <c r="B85" s="157">
        <v>680</v>
      </c>
      <c r="C85" s="154" t="s">
        <v>226</v>
      </c>
      <c r="D85" s="154" t="s">
        <v>281</v>
      </c>
      <c r="E85" s="158" t="s">
        <v>308</v>
      </c>
      <c r="F85" s="154" t="s">
        <v>260</v>
      </c>
      <c r="G85" s="159"/>
      <c r="H85" s="159">
        <f>H84</f>
        <v>4.5999999999999996</v>
      </c>
      <c r="I85" s="159">
        <f>I84</f>
        <v>4.5999999999999996</v>
      </c>
      <c r="J85" s="159"/>
      <c r="K85" s="159"/>
    </row>
    <row r="86" spans="1:11" ht="27.6" hidden="1" x14ac:dyDescent="0.25">
      <c r="A86" s="211" t="s">
        <v>309</v>
      </c>
      <c r="B86" s="212">
        <v>680</v>
      </c>
      <c r="C86" s="213" t="s">
        <v>226</v>
      </c>
      <c r="D86" s="213" t="s">
        <v>281</v>
      </c>
      <c r="E86" s="231" t="s">
        <v>310</v>
      </c>
      <c r="F86" s="213"/>
      <c r="G86" s="214">
        <f>G87</f>
        <v>0</v>
      </c>
      <c r="H86" s="214">
        <f>H87</f>
        <v>0</v>
      </c>
      <c r="I86" s="214">
        <f>I87</f>
        <v>0</v>
      </c>
      <c r="J86" s="214">
        <f>J87</f>
        <v>0</v>
      </c>
      <c r="K86" s="214">
        <f>K87</f>
        <v>0</v>
      </c>
    </row>
    <row r="87" spans="1:11" ht="27.6" hidden="1" x14ac:dyDescent="0.25">
      <c r="A87" s="156" t="s">
        <v>259</v>
      </c>
      <c r="B87" s="157">
        <v>680</v>
      </c>
      <c r="C87" s="154" t="s">
        <v>226</v>
      </c>
      <c r="D87" s="154" t="s">
        <v>281</v>
      </c>
      <c r="E87" s="158" t="s">
        <v>310</v>
      </c>
      <c r="F87" s="154" t="s">
        <v>260</v>
      </c>
      <c r="G87" s="159">
        <v>0</v>
      </c>
      <c r="H87" s="159">
        <v>0</v>
      </c>
      <c r="I87" s="159">
        <v>0</v>
      </c>
      <c r="J87" s="159">
        <v>0</v>
      </c>
      <c r="K87" s="159">
        <v>0</v>
      </c>
    </row>
    <row r="88" spans="1:11" ht="13.8" hidden="1" x14ac:dyDescent="0.25">
      <c r="A88" s="232" t="s">
        <v>311</v>
      </c>
      <c r="B88" s="233">
        <v>680</v>
      </c>
      <c r="C88" s="234" t="s">
        <v>226</v>
      </c>
      <c r="D88" s="234" t="s">
        <v>281</v>
      </c>
      <c r="E88" s="234" t="s">
        <v>312</v>
      </c>
      <c r="F88" s="234"/>
      <c r="G88" s="235">
        <f>G89</f>
        <v>0</v>
      </c>
      <c r="H88" s="235">
        <f>H89</f>
        <v>0</v>
      </c>
      <c r="I88" s="235">
        <f>I89</f>
        <v>0</v>
      </c>
      <c r="J88" s="235">
        <f>J89</f>
        <v>0</v>
      </c>
      <c r="K88" s="235">
        <f>K89</f>
        <v>0</v>
      </c>
    </row>
    <row r="89" spans="1:11" ht="27.6" hidden="1" x14ac:dyDescent="0.25">
      <c r="A89" s="156" t="s">
        <v>259</v>
      </c>
      <c r="B89" s="236">
        <v>680</v>
      </c>
      <c r="C89" s="158" t="s">
        <v>226</v>
      </c>
      <c r="D89" s="158" t="s">
        <v>281</v>
      </c>
      <c r="E89" s="158" t="s">
        <v>312</v>
      </c>
      <c r="F89" s="158" t="s">
        <v>260</v>
      </c>
      <c r="G89" s="237">
        <v>0</v>
      </c>
      <c r="H89" s="237">
        <v>0</v>
      </c>
      <c r="I89" s="237">
        <v>0</v>
      </c>
      <c r="J89" s="237">
        <v>0</v>
      </c>
      <c r="K89" s="237">
        <v>0</v>
      </c>
    </row>
    <row r="90" spans="1:11" ht="28.8" customHeight="1" x14ac:dyDescent="0.25">
      <c r="A90" s="184" t="s">
        <v>313</v>
      </c>
      <c r="B90" s="185">
        <v>680</v>
      </c>
      <c r="C90" s="186" t="s">
        <v>228</v>
      </c>
      <c r="D90" s="186"/>
      <c r="E90" s="186"/>
      <c r="F90" s="186"/>
      <c r="G90" s="187">
        <f>G91</f>
        <v>216.2</v>
      </c>
      <c r="H90" s="187">
        <f>H91</f>
        <v>175.5</v>
      </c>
      <c r="I90" s="187">
        <f>I91</f>
        <v>175.5</v>
      </c>
      <c r="J90" s="187">
        <f>J91</f>
        <v>224.5</v>
      </c>
      <c r="K90" s="187">
        <f>K91</f>
        <v>224.5</v>
      </c>
    </row>
    <row r="91" spans="1:11" ht="13.8" x14ac:dyDescent="0.25">
      <c r="A91" s="156" t="s">
        <v>314</v>
      </c>
      <c r="B91" s="152">
        <v>680</v>
      </c>
      <c r="C91" s="198" t="s">
        <v>228</v>
      </c>
      <c r="D91" s="198" t="s">
        <v>241</v>
      </c>
      <c r="E91" s="153"/>
      <c r="F91" s="153"/>
      <c r="G91" s="155">
        <f>G93</f>
        <v>216.2</v>
      </c>
      <c r="H91" s="155">
        <f>H93</f>
        <v>175.5</v>
      </c>
      <c r="I91" s="155">
        <f>I93</f>
        <v>175.5</v>
      </c>
      <c r="J91" s="155">
        <f>J93</f>
        <v>224.5</v>
      </c>
      <c r="K91" s="155">
        <f>K93</f>
        <v>224.5</v>
      </c>
    </row>
    <row r="92" spans="1:11" ht="13.8" x14ac:dyDescent="0.25">
      <c r="A92" s="156" t="s">
        <v>302</v>
      </c>
      <c r="B92" s="152">
        <v>680</v>
      </c>
      <c r="C92" s="153" t="s">
        <v>228</v>
      </c>
      <c r="D92" s="153" t="s">
        <v>241</v>
      </c>
      <c r="E92" s="154" t="s">
        <v>303</v>
      </c>
      <c r="F92" s="153"/>
      <c r="G92" s="155">
        <f>G93</f>
        <v>216.2</v>
      </c>
      <c r="H92" s="155">
        <f>H93</f>
        <v>175.5</v>
      </c>
      <c r="I92" s="155">
        <f>I93</f>
        <v>175.5</v>
      </c>
      <c r="J92" s="155">
        <f>J93</f>
        <v>224.5</v>
      </c>
      <c r="K92" s="155">
        <f>K93</f>
        <v>224.5</v>
      </c>
    </row>
    <row r="93" spans="1:11" ht="33" customHeight="1" x14ac:dyDescent="0.25">
      <c r="A93" s="151" t="s">
        <v>315</v>
      </c>
      <c r="B93" s="157">
        <v>680</v>
      </c>
      <c r="C93" s="154" t="s">
        <v>228</v>
      </c>
      <c r="D93" s="154" t="s">
        <v>241</v>
      </c>
      <c r="E93" s="154" t="s">
        <v>316</v>
      </c>
      <c r="F93" s="154"/>
      <c r="G93" s="159">
        <f>G94+G95</f>
        <v>216.2</v>
      </c>
      <c r="H93" s="159">
        <f>H94+H95</f>
        <v>175.5</v>
      </c>
      <c r="I93" s="159">
        <f>I94+I95</f>
        <v>175.5</v>
      </c>
      <c r="J93" s="159">
        <f>J94+J95</f>
        <v>224.5</v>
      </c>
      <c r="K93" s="159">
        <f>K94+K95</f>
        <v>224.5</v>
      </c>
    </row>
    <row r="94" spans="1:11" ht="55.2" x14ac:dyDescent="0.25">
      <c r="A94" s="156" t="s">
        <v>233</v>
      </c>
      <c r="B94" s="157">
        <v>680</v>
      </c>
      <c r="C94" s="154" t="s">
        <v>228</v>
      </c>
      <c r="D94" s="154" t="s">
        <v>241</v>
      </c>
      <c r="E94" s="154" t="s">
        <v>316</v>
      </c>
      <c r="F94" s="154" t="s">
        <v>234</v>
      </c>
      <c r="G94" s="159">
        <v>216.2</v>
      </c>
      <c r="H94" s="159">
        <v>175.5</v>
      </c>
      <c r="I94" s="159">
        <v>175.5</v>
      </c>
      <c r="J94" s="159">
        <v>224.5</v>
      </c>
      <c r="K94" s="159">
        <v>224.5</v>
      </c>
    </row>
    <row r="95" spans="1:11" ht="27.6" hidden="1" x14ac:dyDescent="0.25">
      <c r="A95" s="156" t="s">
        <v>259</v>
      </c>
      <c r="B95" s="152">
        <v>680</v>
      </c>
      <c r="C95" s="153" t="s">
        <v>228</v>
      </c>
      <c r="D95" s="153" t="s">
        <v>241</v>
      </c>
      <c r="E95" s="153" t="s">
        <v>316</v>
      </c>
      <c r="F95" s="153" t="s">
        <v>260</v>
      </c>
      <c r="G95" s="155"/>
      <c r="H95" s="155"/>
      <c r="I95" s="155"/>
      <c r="J95" s="155"/>
      <c r="K95" s="155"/>
    </row>
    <row r="96" spans="1:11" ht="27.6" x14ac:dyDescent="0.25">
      <c r="A96" s="238" t="s">
        <v>317</v>
      </c>
      <c r="B96" s="239">
        <v>680</v>
      </c>
      <c r="C96" s="240" t="s">
        <v>241</v>
      </c>
      <c r="D96" s="240"/>
      <c r="E96" s="240"/>
      <c r="F96" s="240"/>
      <c r="G96" s="241">
        <f>G97+G103+G111</f>
        <v>186.4</v>
      </c>
      <c r="H96" s="241">
        <f>H97+H103+H111</f>
        <v>179.4</v>
      </c>
      <c r="I96" s="241">
        <f>I97+I103+I111</f>
        <v>180.5</v>
      </c>
      <c r="J96" s="241">
        <f>J97+J103+J111</f>
        <v>193.5</v>
      </c>
      <c r="K96" s="241">
        <f>K97+K103+K111</f>
        <v>200.8</v>
      </c>
    </row>
    <row r="97" spans="1:11" ht="41.4" hidden="1" x14ac:dyDescent="0.25">
      <c r="A97" s="242" t="s">
        <v>318</v>
      </c>
      <c r="B97" s="243">
        <v>680</v>
      </c>
      <c r="C97" s="244" t="s">
        <v>241</v>
      </c>
      <c r="D97" s="244" t="s">
        <v>319</v>
      </c>
      <c r="E97" s="244"/>
      <c r="F97" s="244"/>
      <c r="G97" s="245">
        <f t="shared" ref="G97:K98" si="10">G98</f>
        <v>0</v>
      </c>
      <c r="H97" s="245">
        <f t="shared" si="10"/>
        <v>0</v>
      </c>
      <c r="I97" s="245">
        <f t="shared" si="10"/>
        <v>0</v>
      </c>
      <c r="J97" s="245">
        <f t="shared" si="10"/>
        <v>0</v>
      </c>
      <c r="K97" s="245">
        <f t="shared" si="10"/>
        <v>0</v>
      </c>
    </row>
    <row r="98" spans="1:11" ht="41.4" hidden="1" x14ac:dyDescent="0.25">
      <c r="A98" s="156" t="s">
        <v>320</v>
      </c>
      <c r="B98" s="157">
        <v>680</v>
      </c>
      <c r="C98" s="154" t="s">
        <v>241</v>
      </c>
      <c r="D98" s="154" t="s">
        <v>319</v>
      </c>
      <c r="E98" s="154" t="s">
        <v>321</v>
      </c>
      <c r="F98" s="246"/>
      <c r="G98" s="159">
        <f t="shared" si="10"/>
        <v>0</v>
      </c>
      <c r="H98" s="159">
        <f t="shared" si="10"/>
        <v>0</v>
      </c>
      <c r="I98" s="159">
        <f t="shared" si="10"/>
        <v>0</v>
      </c>
      <c r="J98" s="159">
        <f t="shared" si="10"/>
        <v>0</v>
      </c>
      <c r="K98" s="159">
        <f t="shared" si="10"/>
        <v>0</v>
      </c>
    </row>
    <row r="99" spans="1:11" ht="41.4" hidden="1" x14ac:dyDescent="0.25">
      <c r="A99" s="151" t="s">
        <v>322</v>
      </c>
      <c r="B99" s="157">
        <v>680</v>
      </c>
      <c r="C99" s="154" t="s">
        <v>241</v>
      </c>
      <c r="D99" s="154" t="s">
        <v>319</v>
      </c>
      <c r="E99" s="154" t="s">
        <v>323</v>
      </c>
      <c r="F99" s="154"/>
      <c r="G99" s="159">
        <f>G102</f>
        <v>0</v>
      </c>
      <c r="H99" s="159">
        <f>H102</f>
        <v>0</v>
      </c>
      <c r="I99" s="159">
        <f>I102</f>
        <v>0</v>
      </c>
      <c r="J99" s="159">
        <f>J102</f>
        <v>0</v>
      </c>
      <c r="K99" s="159">
        <f>K102</f>
        <v>0</v>
      </c>
    </row>
    <row r="100" spans="1:11" ht="27.6" hidden="1" x14ac:dyDescent="0.25">
      <c r="A100" s="151" t="s">
        <v>324</v>
      </c>
      <c r="B100" s="157">
        <v>680</v>
      </c>
      <c r="C100" s="154" t="s">
        <v>241</v>
      </c>
      <c r="D100" s="154" t="s">
        <v>319</v>
      </c>
      <c r="E100" s="154" t="s">
        <v>323</v>
      </c>
      <c r="F100" s="154"/>
      <c r="G100" s="159">
        <v>0</v>
      </c>
      <c r="H100" s="159">
        <v>0</v>
      </c>
      <c r="I100" s="159">
        <v>0</v>
      </c>
      <c r="J100" s="159">
        <v>0</v>
      </c>
      <c r="K100" s="159">
        <v>0</v>
      </c>
    </row>
    <row r="101" spans="1:11" ht="27.6" hidden="1" x14ac:dyDescent="0.25">
      <c r="A101" s="151" t="s">
        <v>325</v>
      </c>
      <c r="B101" s="157">
        <v>680</v>
      </c>
      <c r="C101" s="154" t="s">
        <v>241</v>
      </c>
      <c r="D101" s="154" t="s">
        <v>319</v>
      </c>
      <c r="E101" s="154" t="s">
        <v>323</v>
      </c>
      <c r="F101" s="154"/>
      <c r="G101" s="159">
        <v>0</v>
      </c>
      <c r="H101" s="159">
        <v>0</v>
      </c>
      <c r="I101" s="159">
        <v>0</v>
      </c>
      <c r="J101" s="159">
        <v>0</v>
      </c>
      <c r="K101" s="159">
        <v>0</v>
      </c>
    </row>
    <row r="102" spans="1:11" ht="27.6" hidden="1" x14ac:dyDescent="0.25">
      <c r="A102" s="156" t="s">
        <v>259</v>
      </c>
      <c r="B102" s="157">
        <v>680</v>
      </c>
      <c r="C102" s="154" t="s">
        <v>241</v>
      </c>
      <c r="D102" s="154" t="s">
        <v>319</v>
      </c>
      <c r="E102" s="154" t="s">
        <v>323</v>
      </c>
      <c r="F102" s="154" t="s">
        <v>260</v>
      </c>
      <c r="G102" s="159">
        <f>G100+G101</f>
        <v>0</v>
      </c>
      <c r="H102" s="159">
        <f>H100+H101</f>
        <v>0</v>
      </c>
      <c r="I102" s="159">
        <f>I100+I101</f>
        <v>0</v>
      </c>
      <c r="J102" s="159">
        <f>J100+J101</f>
        <v>0</v>
      </c>
      <c r="K102" s="159">
        <f>K100+K101</f>
        <v>0</v>
      </c>
    </row>
    <row r="103" spans="1:11" ht="41.4" x14ac:dyDescent="0.25">
      <c r="A103" s="184" t="s">
        <v>326</v>
      </c>
      <c r="B103" s="185">
        <v>680</v>
      </c>
      <c r="C103" s="186" t="s">
        <v>241</v>
      </c>
      <c r="D103" s="186" t="s">
        <v>327</v>
      </c>
      <c r="E103" s="186"/>
      <c r="F103" s="186"/>
      <c r="G103" s="187">
        <f>G104+G108</f>
        <v>149.80000000000001</v>
      </c>
      <c r="H103" s="187">
        <f>H104+H108</f>
        <v>142.80000000000001</v>
      </c>
      <c r="I103" s="187">
        <f>I104+I108</f>
        <v>142.80000000000001</v>
      </c>
      <c r="J103" s="187">
        <f>J104+J108</f>
        <v>155.80000000000001</v>
      </c>
      <c r="K103" s="187">
        <f>K104+K108</f>
        <v>162</v>
      </c>
    </row>
    <row r="104" spans="1:11" ht="41.4" x14ac:dyDescent="0.25">
      <c r="A104" s="156" t="s">
        <v>320</v>
      </c>
      <c r="B104" s="152">
        <v>680</v>
      </c>
      <c r="C104" s="153" t="s">
        <v>241</v>
      </c>
      <c r="D104" s="153" t="s">
        <v>327</v>
      </c>
      <c r="E104" s="198" t="s">
        <v>321</v>
      </c>
      <c r="F104" s="153"/>
      <c r="G104" s="155">
        <f t="shared" ref="G104:K105" si="11">G105</f>
        <v>149.80000000000001</v>
      </c>
      <c r="H104" s="155">
        <f t="shared" si="11"/>
        <v>142.80000000000001</v>
      </c>
      <c r="I104" s="155">
        <f t="shared" si="11"/>
        <v>142.80000000000001</v>
      </c>
      <c r="J104" s="155">
        <f t="shared" si="11"/>
        <v>155.80000000000001</v>
      </c>
      <c r="K104" s="155">
        <f t="shared" si="11"/>
        <v>162</v>
      </c>
    </row>
    <row r="105" spans="1:11" ht="41.4" x14ac:dyDescent="0.25">
      <c r="A105" s="151" t="s">
        <v>328</v>
      </c>
      <c r="B105" s="152">
        <v>680</v>
      </c>
      <c r="C105" s="153" t="s">
        <v>241</v>
      </c>
      <c r="D105" s="153" t="s">
        <v>327</v>
      </c>
      <c r="E105" s="198" t="s">
        <v>329</v>
      </c>
      <c r="F105" s="153" t="s">
        <v>330</v>
      </c>
      <c r="G105" s="155">
        <f t="shared" si="11"/>
        <v>149.80000000000001</v>
      </c>
      <c r="H105" s="155">
        <f t="shared" si="11"/>
        <v>142.80000000000001</v>
      </c>
      <c r="I105" s="155">
        <f t="shared" si="11"/>
        <v>142.80000000000001</v>
      </c>
      <c r="J105" s="155">
        <f t="shared" si="11"/>
        <v>155.80000000000001</v>
      </c>
      <c r="K105" s="155">
        <f t="shared" si="11"/>
        <v>162</v>
      </c>
    </row>
    <row r="106" spans="1:11" ht="27.6" x14ac:dyDescent="0.25">
      <c r="A106" s="151" t="s">
        <v>141</v>
      </c>
      <c r="B106" s="157">
        <v>680</v>
      </c>
      <c r="C106" s="154" t="s">
        <v>241</v>
      </c>
      <c r="D106" s="154" t="s">
        <v>327</v>
      </c>
      <c r="E106" s="154" t="s">
        <v>329</v>
      </c>
      <c r="F106" s="154"/>
      <c r="G106" s="159">
        <v>149.80000000000001</v>
      </c>
      <c r="H106" s="159">
        <v>142.80000000000001</v>
      </c>
      <c r="I106" s="159">
        <v>142.80000000000001</v>
      </c>
      <c r="J106" s="159">
        <v>155.80000000000001</v>
      </c>
      <c r="K106" s="159">
        <v>162</v>
      </c>
    </row>
    <row r="107" spans="1:11" ht="27.6" x14ac:dyDescent="0.25">
      <c r="A107" s="156" t="s">
        <v>259</v>
      </c>
      <c r="B107" s="157">
        <v>680</v>
      </c>
      <c r="C107" s="154" t="s">
        <v>241</v>
      </c>
      <c r="D107" s="154" t="s">
        <v>327</v>
      </c>
      <c r="E107" s="154" t="s">
        <v>329</v>
      </c>
      <c r="F107" s="154" t="s">
        <v>260</v>
      </c>
      <c r="G107" s="159">
        <f>G106</f>
        <v>149.80000000000001</v>
      </c>
      <c r="H107" s="159">
        <f>H106</f>
        <v>142.80000000000001</v>
      </c>
      <c r="I107" s="159">
        <f>I106</f>
        <v>142.80000000000001</v>
      </c>
      <c r="J107" s="159">
        <v>155.80000000000001</v>
      </c>
      <c r="K107" s="159">
        <f>K106</f>
        <v>162</v>
      </c>
    </row>
    <row r="108" spans="1:11" ht="13.8" hidden="1" x14ac:dyDescent="0.25">
      <c r="A108" s="178" t="s">
        <v>331</v>
      </c>
      <c r="B108" s="136">
        <v>680</v>
      </c>
      <c r="C108" s="199" t="s">
        <v>241</v>
      </c>
      <c r="D108" s="199" t="s">
        <v>327</v>
      </c>
      <c r="E108" s="247" t="s">
        <v>298</v>
      </c>
      <c r="F108" s="199"/>
      <c r="G108" s="138">
        <f>G109</f>
        <v>0</v>
      </c>
      <c r="H108" s="138">
        <f>H109</f>
        <v>0</v>
      </c>
      <c r="I108" s="138">
        <f>I109</f>
        <v>0</v>
      </c>
      <c r="J108" s="138">
        <f>J109</f>
        <v>0</v>
      </c>
      <c r="K108" s="138">
        <f>K109</f>
        <v>0</v>
      </c>
    </row>
    <row r="109" spans="1:11" ht="41.4" hidden="1" x14ac:dyDescent="0.25">
      <c r="A109" s="156" t="s">
        <v>332</v>
      </c>
      <c r="B109" s="152">
        <v>680</v>
      </c>
      <c r="C109" s="153" t="s">
        <v>241</v>
      </c>
      <c r="D109" s="153" t="s">
        <v>327</v>
      </c>
      <c r="E109" s="198" t="s">
        <v>333</v>
      </c>
      <c r="F109" s="153"/>
      <c r="G109" s="155"/>
      <c r="H109" s="155"/>
      <c r="I109" s="155"/>
      <c r="J109" s="155"/>
      <c r="K109" s="155"/>
    </row>
    <row r="110" spans="1:11" ht="27.6" hidden="1" x14ac:dyDescent="0.25">
      <c r="A110" s="156" t="s">
        <v>259</v>
      </c>
      <c r="B110" s="152">
        <v>680</v>
      </c>
      <c r="C110" s="153" t="s">
        <v>241</v>
      </c>
      <c r="D110" s="153" t="s">
        <v>327</v>
      </c>
      <c r="E110" s="198" t="s">
        <v>333</v>
      </c>
      <c r="F110" s="153" t="s">
        <v>260</v>
      </c>
      <c r="G110" s="155">
        <f>G109</f>
        <v>0</v>
      </c>
      <c r="H110" s="155">
        <f>H109</f>
        <v>0</v>
      </c>
      <c r="I110" s="155">
        <f>I109</f>
        <v>0</v>
      </c>
      <c r="J110" s="155">
        <f>J109</f>
        <v>0</v>
      </c>
      <c r="K110" s="155">
        <f>K109</f>
        <v>0</v>
      </c>
    </row>
    <row r="111" spans="1:11" ht="27.6" x14ac:dyDescent="0.25">
      <c r="A111" s="248" t="s">
        <v>334</v>
      </c>
      <c r="B111" s="249">
        <v>680</v>
      </c>
      <c r="C111" s="250" t="s">
        <v>241</v>
      </c>
      <c r="D111" s="250" t="s">
        <v>335</v>
      </c>
      <c r="E111" s="251"/>
      <c r="F111" s="250"/>
      <c r="G111" s="252">
        <f t="shared" ref="G111:K112" si="12">G112</f>
        <v>36.6</v>
      </c>
      <c r="H111" s="252">
        <f t="shared" si="12"/>
        <v>36.6</v>
      </c>
      <c r="I111" s="252">
        <f t="shared" si="12"/>
        <v>37.700000000000003</v>
      </c>
      <c r="J111" s="252">
        <f t="shared" si="12"/>
        <v>37.700000000000003</v>
      </c>
      <c r="K111" s="252">
        <f t="shared" si="12"/>
        <v>38.799999999999997</v>
      </c>
    </row>
    <row r="112" spans="1:11" ht="41.4" x14ac:dyDescent="0.25">
      <c r="A112" s="156" t="s">
        <v>320</v>
      </c>
      <c r="B112" s="152">
        <v>680</v>
      </c>
      <c r="C112" s="153" t="s">
        <v>241</v>
      </c>
      <c r="D112" s="153" t="s">
        <v>335</v>
      </c>
      <c r="E112" s="198" t="s">
        <v>321</v>
      </c>
      <c r="F112" s="153"/>
      <c r="G112" s="155">
        <f t="shared" si="12"/>
        <v>36.6</v>
      </c>
      <c r="H112" s="155">
        <f t="shared" si="12"/>
        <v>36.6</v>
      </c>
      <c r="I112" s="155">
        <f t="shared" si="12"/>
        <v>37.700000000000003</v>
      </c>
      <c r="J112" s="155">
        <f t="shared" si="12"/>
        <v>37.700000000000003</v>
      </c>
      <c r="K112" s="155">
        <f t="shared" si="12"/>
        <v>38.799999999999997</v>
      </c>
    </row>
    <row r="113" spans="1:11" ht="41.4" x14ac:dyDescent="0.25">
      <c r="A113" s="151" t="s">
        <v>328</v>
      </c>
      <c r="B113" s="152">
        <v>680</v>
      </c>
      <c r="C113" s="153" t="s">
        <v>241</v>
      </c>
      <c r="D113" s="153" t="s">
        <v>335</v>
      </c>
      <c r="E113" s="198" t="s">
        <v>329</v>
      </c>
      <c r="F113" s="153" t="s">
        <v>330</v>
      </c>
      <c r="G113" s="155">
        <f>G114+G116</f>
        <v>36.6</v>
      </c>
      <c r="H113" s="155">
        <f>H114+H116</f>
        <v>36.6</v>
      </c>
      <c r="I113" s="155">
        <f>I114+I116</f>
        <v>37.700000000000003</v>
      </c>
      <c r="J113" s="155">
        <f>J114+J116</f>
        <v>37.700000000000003</v>
      </c>
      <c r="K113" s="155">
        <f>K114+K116</f>
        <v>38.799999999999997</v>
      </c>
    </row>
    <row r="114" spans="1:11" ht="41.4" x14ac:dyDescent="0.25">
      <c r="A114" s="151" t="s">
        <v>336</v>
      </c>
      <c r="B114" s="152">
        <v>680</v>
      </c>
      <c r="C114" s="153" t="s">
        <v>241</v>
      </c>
      <c r="D114" s="153" t="s">
        <v>335</v>
      </c>
      <c r="E114" s="198" t="s">
        <v>329</v>
      </c>
      <c r="F114" s="153"/>
      <c r="G114" s="155">
        <f>G115</f>
        <v>10</v>
      </c>
      <c r="H114" s="155">
        <f>H115</f>
        <v>10</v>
      </c>
      <c r="I114" s="155">
        <f>I115</f>
        <v>10</v>
      </c>
      <c r="J114" s="155">
        <f>J115</f>
        <v>10</v>
      </c>
      <c r="K114" s="155">
        <f>K115</f>
        <v>10</v>
      </c>
    </row>
    <row r="115" spans="1:11" ht="55.2" x14ac:dyDescent="0.25">
      <c r="A115" s="156" t="s">
        <v>233</v>
      </c>
      <c r="B115" s="152">
        <v>680</v>
      </c>
      <c r="C115" s="153" t="s">
        <v>241</v>
      </c>
      <c r="D115" s="153" t="s">
        <v>335</v>
      </c>
      <c r="E115" s="198" t="s">
        <v>329</v>
      </c>
      <c r="F115" s="153" t="s">
        <v>234</v>
      </c>
      <c r="G115" s="155">
        <v>10</v>
      </c>
      <c r="H115" s="155">
        <v>10</v>
      </c>
      <c r="I115" s="155">
        <v>10</v>
      </c>
      <c r="J115" s="155">
        <v>10</v>
      </c>
      <c r="K115" s="155">
        <v>10</v>
      </c>
    </row>
    <row r="116" spans="1:11" ht="27.6" x14ac:dyDescent="0.25">
      <c r="A116" s="151" t="s">
        <v>140</v>
      </c>
      <c r="B116" s="152">
        <v>680</v>
      </c>
      <c r="C116" s="153" t="s">
        <v>241</v>
      </c>
      <c r="D116" s="153" t="s">
        <v>335</v>
      </c>
      <c r="E116" s="198" t="s">
        <v>329</v>
      </c>
      <c r="F116" s="153"/>
      <c r="G116" s="155">
        <v>26.6</v>
      </c>
      <c r="H116" s="155">
        <v>26.6</v>
      </c>
      <c r="I116" s="155">
        <v>27.7</v>
      </c>
      <c r="J116" s="155">
        <v>27.7</v>
      </c>
      <c r="K116" s="155">
        <v>28.8</v>
      </c>
    </row>
    <row r="117" spans="1:11" ht="27.6" x14ac:dyDescent="0.25">
      <c r="A117" s="156" t="s">
        <v>259</v>
      </c>
      <c r="B117" s="152">
        <v>680</v>
      </c>
      <c r="C117" s="153" t="s">
        <v>241</v>
      </c>
      <c r="D117" s="153" t="s">
        <v>335</v>
      </c>
      <c r="E117" s="198" t="s">
        <v>329</v>
      </c>
      <c r="F117" s="153" t="s">
        <v>260</v>
      </c>
      <c r="G117" s="155">
        <f>G116</f>
        <v>26.6</v>
      </c>
      <c r="H117" s="155">
        <f>H116</f>
        <v>26.6</v>
      </c>
      <c r="I117" s="155">
        <f>I116</f>
        <v>27.7</v>
      </c>
      <c r="J117" s="155">
        <f>J116</f>
        <v>27.7</v>
      </c>
      <c r="K117" s="155">
        <f>K116</f>
        <v>28.8</v>
      </c>
    </row>
    <row r="118" spans="1:11" ht="21.6" customHeight="1" x14ac:dyDescent="0.25">
      <c r="A118" s="161" t="s">
        <v>337</v>
      </c>
      <c r="B118" s="162">
        <v>680</v>
      </c>
      <c r="C118" s="163" t="s">
        <v>252</v>
      </c>
      <c r="D118" s="163"/>
      <c r="E118" s="163"/>
      <c r="F118" s="163"/>
      <c r="G118" s="164">
        <f>G119+G125</f>
        <v>10041.700000000001</v>
      </c>
      <c r="H118" s="164">
        <f>H119+H125+H133</f>
        <v>3018.5999999999995</v>
      </c>
      <c r="I118" s="164">
        <f>I119+I125+I133</f>
        <v>3139.35</v>
      </c>
      <c r="J118" s="164">
        <f>J119+J125</f>
        <v>3123.8</v>
      </c>
      <c r="K118" s="164">
        <f>K119+K125</f>
        <v>3248.8</v>
      </c>
    </row>
    <row r="119" spans="1:11" ht="19.8" customHeight="1" x14ac:dyDescent="0.25">
      <c r="A119" s="253" t="s">
        <v>338</v>
      </c>
      <c r="B119" s="243">
        <v>680</v>
      </c>
      <c r="C119" s="244" t="s">
        <v>252</v>
      </c>
      <c r="D119" s="244" t="s">
        <v>339</v>
      </c>
      <c r="E119" s="244"/>
      <c r="F119" s="244"/>
      <c r="G119" s="245">
        <f t="shared" ref="G119:K120" si="13">G120</f>
        <v>317.60000000000002</v>
      </c>
      <c r="H119" s="245">
        <f t="shared" si="13"/>
        <v>316.7</v>
      </c>
      <c r="I119" s="245">
        <f t="shared" si="13"/>
        <v>329.4</v>
      </c>
      <c r="J119" s="245">
        <f t="shared" si="13"/>
        <v>330.3</v>
      </c>
      <c r="K119" s="245">
        <f t="shared" si="13"/>
        <v>343.5</v>
      </c>
    </row>
    <row r="120" spans="1:11" ht="41.4" x14ac:dyDescent="0.25">
      <c r="A120" s="156" t="s">
        <v>340</v>
      </c>
      <c r="B120" s="152">
        <v>680</v>
      </c>
      <c r="C120" s="153" t="s">
        <v>252</v>
      </c>
      <c r="D120" s="153" t="s">
        <v>339</v>
      </c>
      <c r="E120" s="153" t="s">
        <v>295</v>
      </c>
      <c r="F120" s="153"/>
      <c r="G120" s="155">
        <f t="shared" si="13"/>
        <v>317.60000000000002</v>
      </c>
      <c r="H120" s="155">
        <f t="shared" si="13"/>
        <v>316.7</v>
      </c>
      <c r="I120" s="155">
        <f t="shared" si="13"/>
        <v>329.4</v>
      </c>
      <c r="J120" s="155">
        <f t="shared" si="13"/>
        <v>330.3</v>
      </c>
      <c r="K120" s="155">
        <f t="shared" si="13"/>
        <v>343.5</v>
      </c>
    </row>
    <row r="121" spans="1:11" ht="55.2" x14ac:dyDescent="0.25">
      <c r="A121" s="156" t="s">
        <v>341</v>
      </c>
      <c r="B121" s="152">
        <v>680</v>
      </c>
      <c r="C121" s="153" t="s">
        <v>252</v>
      </c>
      <c r="D121" s="153" t="s">
        <v>339</v>
      </c>
      <c r="E121" s="153" t="s">
        <v>297</v>
      </c>
      <c r="F121" s="153"/>
      <c r="G121" s="155">
        <f>G124</f>
        <v>317.60000000000002</v>
      </c>
      <c r="H121" s="155">
        <f>H124</f>
        <v>316.7</v>
      </c>
      <c r="I121" s="155">
        <f>I124</f>
        <v>329.4</v>
      </c>
      <c r="J121" s="155">
        <f>J124</f>
        <v>330.3</v>
      </c>
      <c r="K121" s="155">
        <f>K124</f>
        <v>343.5</v>
      </c>
    </row>
    <row r="122" spans="1:11" ht="27.6" x14ac:dyDescent="0.25">
      <c r="A122" s="156" t="s">
        <v>143</v>
      </c>
      <c r="B122" s="152">
        <v>680</v>
      </c>
      <c r="C122" s="153" t="s">
        <v>252</v>
      </c>
      <c r="D122" s="153" t="s">
        <v>339</v>
      </c>
      <c r="E122" s="153" t="s">
        <v>297</v>
      </c>
      <c r="F122" s="153"/>
      <c r="G122" s="155">
        <v>317.60000000000002</v>
      </c>
      <c r="H122" s="155">
        <v>316.7</v>
      </c>
      <c r="I122" s="155">
        <v>329.4</v>
      </c>
      <c r="J122" s="155">
        <v>330.3</v>
      </c>
      <c r="K122" s="155">
        <v>343.5</v>
      </c>
    </row>
    <row r="123" spans="1:11" ht="41.4" hidden="1" x14ac:dyDescent="0.25">
      <c r="A123" s="254" t="s">
        <v>145</v>
      </c>
      <c r="B123" s="152">
        <v>680</v>
      </c>
      <c r="C123" s="153" t="s">
        <v>252</v>
      </c>
      <c r="D123" s="153" t="s">
        <v>339</v>
      </c>
      <c r="E123" s="153" t="s">
        <v>297</v>
      </c>
      <c r="F123" s="153"/>
      <c r="G123" s="155"/>
      <c r="H123" s="155"/>
      <c r="I123" s="155"/>
      <c r="J123" s="155"/>
      <c r="K123" s="155"/>
    </row>
    <row r="124" spans="1:11" ht="27.6" x14ac:dyDescent="0.25">
      <c r="A124" s="156" t="s">
        <v>259</v>
      </c>
      <c r="B124" s="152">
        <v>680</v>
      </c>
      <c r="C124" s="153" t="s">
        <v>252</v>
      </c>
      <c r="D124" s="153" t="s">
        <v>339</v>
      </c>
      <c r="E124" s="153" t="s">
        <v>297</v>
      </c>
      <c r="F124" s="153" t="s">
        <v>260</v>
      </c>
      <c r="G124" s="155">
        <f>G122+G123</f>
        <v>317.60000000000002</v>
      </c>
      <c r="H124" s="155">
        <f>H122+H123</f>
        <v>316.7</v>
      </c>
      <c r="I124" s="155">
        <f>I122+I123</f>
        <v>329.4</v>
      </c>
      <c r="J124" s="155">
        <f>J122+J123</f>
        <v>330.3</v>
      </c>
      <c r="K124" s="155">
        <f>K122+K123</f>
        <v>343.5</v>
      </c>
    </row>
    <row r="125" spans="1:11" ht="26.4" customHeight="1" x14ac:dyDescent="0.25">
      <c r="A125" s="255" t="s">
        <v>342</v>
      </c>
      <c r="B125" s="256">
        <v>680</v>
      </c>
      <c r="C125" s="257" t="s">
        <v>252</v>
      </c>
      <c r="D125" s="257" t="s">
        <v>319</v>
      </c>
      <c r="E125" s="257"/>
      <c r="F125" s="257"/>
      <c r="G125" s="258">
        <f>G126+G130+G134</f>
        <v>9724.1</v>
      </c>
      <c r="H125" s="258">
        <f>H126+H130</f>
        <v>2701.8999999999996</v>
      </c>
      <c r="I125" s="258">
        <f>I126+I130</f>
        <v>2809.95</v>
      </c>
      <c r="J125" s="258">
        <f>J126+J130+J134</f>
        <v>2793.5</v>
      </c>
      <c r="K125" s="258">
        <f>K126+K130+K134</f>
        <v>2905.3</v>
      </c>
    </row>
    <row r="126" spans="1:11" ht="41.4" x14ac:dyDescent="0.25">
      <c r="A126" s="156" t="s">
        <v>294</v>
      </c>
      <c r="B126" s="152">
        <v>680</v>
      </c>
      <c r="C126" s="153" t="s">
        <v>252</v>
      </c>
      <c r="D126" s="153" t="s">
        <v>319</v>
      </c>
      <c r="E126" s="153" t="s">
        <v>295</v>
      </c>
      <c r="F126" s="153"/>
      <c r="G126" s="155">
        <f>G127</f>
        <v>1790.7</v>
      </c>
      <c r="H126" s="155">
        <f>H127</f>
        <v>1785.6</v>
      </c>
      <c r="I126" s="155">
        <f>I127</f>
        <v>1857</v>
      </c>
      <c r="J126" s="155">
        <f>J127</f>
        <v>1862.3</v>
      </c>
      <c r="K126" s="155">
        <f>K127</f>
        <v>1936.8</v>
      </c>
    </row>
    <row r="127" spans="1:11" ht="55.2" x14ac:dyDescent="0.25">
      <c r="A127" s="156" t="s">
        <v>343</v>
      </c>
      <c r="B127" s="152">
        <v>680</v>
      </c>
      <c r="C127" s="153" t="s">
        <v>252</v>
      </c>
      <c r="D127" s="153" t="s">
        <v>319</v>
      </c>
      <c r="E127" s="153" t="s">
        <v>297</v>
      </c>
      <c r="F127" s="153"/>
      <c r="G127" s="155">
        <f>G129</f>
        <v>1790.7</v>
      </c>
      <c r="H127" s="155">
        <f>H129</f>
        <v>1785.6</v>
      </c>
      <c r="I127" s="155">
        <f>I129</f>
        <v>1857</v>
      </c>
      <c r="J127" s="155">
        <f>J129</f>
        <v>1862.3</v>
      </c>
      <c r="K127" s="155">
        <f>K129</f>
        <v>1936.8</v>
      </c>
    </row>
    <row r="128" spans="1:11" ht="27.6" x14ac:dyDescent="0.25">
      <c r="A128" s="151" t="s">
        <v>344</v>
      </c>
      <c r="B128" s="152">
        <v>680</v>
      </c>
      <c r="C128" s="153" t="s">
        <v>252</v>
      </c>
      <c r="D128" s="153" t="s">
        <v>319</v>
      </c>
      <c r="E128" s="153" t="s">
        <v>297</v>
      </c>
      <c r="F128" s="153"/>
      <c r="G128" s="155">
        <v>1790.7</v>
      </c>
      <c r="H128" s="155">
        <v>1785.6</v>
      </c>
      <c r="I128" s="155">
        <v>1857</v>
      </c>
      <c r="J128" s="155">
        <v>1862.3</v>
      </c>
      <c r="K128" s="155">
        <v>1936.8</v>
      </c>
    </row>
    <row r="129" spans="1:11" ht="27.6" x14ac:dyDescent="0.25">
      <c r="A129" s="156" t="s">
        <v>259</v>
      </c>
      <c r="B129" s="152">
        <v>680</v>
      </c>
      <c r="C129" s="153" t="s">
        <v>252</v>
      </c>
      <c r="D129" s="153" t="s">
        <v>319</v>
      </c>
      <c r="E129" s="153" t="s">
        <v>297</v>
      </c>
      <c r="F129" s="153" t="s">
        <v>260</v>
      </c>
      <c r="G129" s="155">
        <f>G128</f>
        <v>1790.7</v>
      </c>
      <c r="H129" s="155">
        <f>H128</f>
        <v>1785.6</v>
      </c>
      <c r="I129" s="155">
        <f>I128</f>
        <v>1857</v>
      </c>
      <c r="J129" s="155">
        <f>J128</f>
        <v>1862.3</v>
      </c>
      <c r="K129" s="155">
        <f>K128</f>
        <v>1936.8</v>
      </c>
    </row>
    <row r="130" spans="1:11" ht="22.8" customHeight="1" x14ac:dyDescent="0.25">
      <c r="A130" s="156" t="s">
        <v>235</v>
      </c>
      <c r="B130" s="152">
        <v>680</v>
      </c>
      <c r="C130" s="153" t="s">
        <v>252</v>
      </c>
      <c r="D130" s="153" t="s">
        <v>319</v>
      </c>
      <c r="E130" s="153" t="s">
        <v>236</v>
      </c>
      <c r="F130" s="153"/>
      <c r="G130" s="155">
        <f t="shared" ref="G130:K131" si="14">G131</f>
        <v>895.4</v>
      </c>
      <c r="H130" s="155">
        <f t="shared" si="14"/>
        <v>916.3</v>
      </c>
      <c r="I130" s="155">
        <f t="shared" si="14"/>
        <v>952.95</v>
      </c>
      <c r="J130" s="155">
        <f t="shared" si="14"/>
        <v>931.2</v>
      </c>
      <c r="K130" s="155">
        <f t="shared" si="14"/>
        <v>968.5</v>
      </c>
    </row>
    <row r="131" spans="1:11" ht="25.8" customHeight="1" x14ac:dyDescent="0.25">
      <c r="A131" s="211" t="s">
        <v>345</v>
      </c>
      <c r="B131" s="212">
        <v>680</v>
      </c>
      <c r="C131" s="213" t="s">
        <v>252</v>
      </c>
      <c r="D131" s="213" t="s">
        <v>319</v>
      </c>
      <c r="E131" s="213" t="s">
        <v>346</v>
      </c>
      <c r="F131" s="213"/>
      <c r="G131" s="214">
        <f t="shared" si="14"/>
        <v>895.4</v>
      </c>
      <c r="H131" s="214">
        <f t="shared" si="14"/>
        <v>916.3</v>
      </c>
      <c r="I131" s="214">
        <f t="shared" si="14"/>
        <v>952.95</v>
      </c>
      <c r="J131" s="214">
        <f t="shared" si="14"/>
        <v>931.2</v>
      </c>
      <c r="K131" s="214">
        <f t="shared" si="14"/>
        <v>968.5</v>
      </c>
    </row>
    <row r="132" spans="1:11" ht="37.200000000000003" customHeight="1" x14ac:dyDescent="0.25">
      <c r="A132" s="156" t="s">
        <v>259</v>
      </c>
      <c r="B132" s="152">
        <v>680</v>
      </c>
      <c r="C132" s="153" t="s">
        <v>252</v>
      </c>
      <c r="D132" s="153" t="s">
        <v>319</v>
      </c>
      <c r="E132" s="153" t="s">
        <v>346</v>
      </c>
      <c r="F132" s="153" t="s">
        <v>260</v>
      </c>
      <c r="G132" s="155">
        <v>895.4</v>
      </c>
      <c r="H132" s="155">
        <f>'Прилож 1(доход) '!D18</f>
        <v>916.3</v>
      </c>
      <c r="I132" s="155">
        <f>'Прилож 1(доход) '!E18</f>
        <v>952.95</v>
      </c>
      <c r="J132" s="155">
        <v>931.2</v>
      </c>
      <c r="K132" s="155">
        <v>968.5</v>
      </c>
    </row>
    <row r="133" spans="1:11" ht="13.8" hidden="1" x14ac:dyDescent="0.25">
      <c r="A133" s="178" t="s">
        <v>347</v>
      </c>
      <c r="B133" s="136">
        <v>680</v>
      </c>
      <c r="C133" s="199" t="s">
        <v>252</v>
      </c>
      <c r="D133" s="199" t="s">
        <v>348</v>
      </c>
      <c r="E133" s="199"/>
      <c r="F133" s="199"/>
      <c r="G133" s="138">
        <f t="shared" ref="G133:K134" si="15">G134</f>
        <v>7038</v>
      </c>
      <c r="H133" s="138">
        <f t="shared" si="15"/>
        <v>0</v>
      </c>
      <c r="I133" s="138">
        <f t="shared" si="15"/>
        <v>0</v>
      </c>
      <c r="J133" s="138">
        <f t="shared" si="15"/>
        <v>0</v>
      </c>
      <c r="K133" s="138">
        <f t="shared" si="15"/>
        <v>0</v>
      </c>
    </row>
    <row r="134" spans="1:11" ht="43.2" customHeight="1" x14ac:dyDescent="0.25">
      <c r="A134" s="293" t="s">
        <v>417</v>
      </c>
      <c r="B134" s="294">
        <v>680</v>
      </c>
      <c r="C134" s="295" t="s">
        <v>252</v>
      </c>
      <c r="D134" s="295" t="s">
        <v>319</v>
      </c>
      <c r="E134" s="295" t="s">
        <v>297</v>
      </c>
      <c r="F134" s="295"/>
      <c r="G134" s="297">
        <f t="shared" si="15"/>
        <v>7038</v>
      </c>
      <c r="H134" s="155">
        <f t="shared" si="15"/>
        <v>0</v>
      </c>
      <c r="I134" s="155">
        <f t="shared" si="15"/>
        <v>0</v>
      </c>
      <c r="J134" s="297">
        <f t="shared" si="15"/>
        <v>0</v>
      </c>
      <c r="K134" s="297">
        <f t="shared" si="15"/>
        <v>0</v>
      </c>
    </row>
    <row r="135" spans="1:11" ht="58.2" customHeight="1" x14ac:dyDescent="0.25">
      <c r="A135" s="156" t="s">
        <v>418</v>
      </c>
      <c r="B135" s="152">
        <v>680</v>
      </c>
      <c r="C135" s="153" t="s">
        <v>252</v>
      </c>
      <c r="D135" s="153" t="s">
        <v>319</v>
      </c>
      <c r="E135" s="153" t="s">
        <v>297</v>
      </c>
      <c r="F135" s="153"/>
      <c r="G135" s="155">
        <v>7038</v>
      </c>
      <c r="H135" s="155">
        <v>0</v>
      </c>
      <c r="I135" s="155">
        <v>0</v>
      </c>
      <c r="J135" s="155">
        <v>0</v>
      </c>
      <c r="K135" s="155">
        <v>0</v>
      </c>
    </row>
    <row r="136" spans="1:11" ht="51" hidden="1" customHeight="1" x14ac:dyDescent="0.25">
      <c r="A136" s="156" t="s">
        <v>349</v>
      </c>
      <c r="B136" s="152">
        <v>680</v>
      </c>
      <c r="C136" s="153" t="s">
        <v>252</v>
      </c>
      <c r="D136" s="153" t="s">
        <v>319</v>
      </c>
      <c r="E136" s="153" t="s">
        <v>297</v>
      </c>
      <c r="F136" s="153"/>
      <c r="G136" s="155"/>
      <c r="H136" s="155">
        <f>H135</f>
        <v>0</v>
      </c>
      <c r="I136" s="155">
        <f>I135</f>
        <v>0</v>
      </c>
      <c r="J136" s="155"/>
      <c r="K136" s="155"/>
    </row>
    <row r="137" spans="1:11" ht="28.8" customHeight="1" x14ac:dyDescent="0.25">
      <c r="A137" s="238" t="s">
        <v>351</v>
      </c>
      <c r="B137" s="239">
        <v>680</v>
      </c>
      <c r="C137" s="240" t="s">
        <v>352</v>
      </c>
      <c r="D137" s="240"/>
      <c r="E137" s="240"/>
      <c r="F137" s="240"/>
      <c r="G137" s="241">
        <f>G138+G153+G165+G178</f>
        <v>34107.399999999994</v>
      </c>
      <c r="H137" s="241" t="e">
        <f>H138+H153+H165+H178</f>
        <v>#REF!</v>
      </c>
      <c r="I137" s="241" t="e">
        <f>I138+I153+I165+I178</f>
        <v>#REF!</v>
      </c>
      <c r="J137" s="241">
        <f>J138+J153+J165+J178</f>
        <v>18285</v>
      </c>
      <c r="K137" s="241">
        <f>K138+K153+K165+K178</f>
        <v>19016.5</v>
      </c>
    </row>
    <row r="138" spans="1:11" ht="40.799999999999997" customHeight="1" x14ac:dyDescent="0.25">
      <c r="A138" s="242" t="s">
        <v>353</v>
      </c>
      <c r="B138" s="243">
        <v>680</v>
      </c>
      <c r="C138" s="244" t="s">
        <v>352</v>
      </c>
      <c r="D138" s="244" t="s">
        <v>226</v>
      </c>
      <c r="E138" s="244"/>
      <c r="F138" s="244"/>
      <c r="G138" s="245">
        <f t="shared" ref="G138:K139" si="16">G139</f>
        <v>7698.9</v>
      </c>
      <c r="H138" s="245">
        <f t="shared" si="16"/>
        <v>0</v>
      </c>
      <c r="I138" s="245">
        <f t="shared" si="16"/>
        <v>0</v>
      </c>
      <c r="J138" s="245">
        <f t="shared" si="16"/>
        <v>0</v>
      </c>
      <c r="K138" s="245">
        <f t="shared" si="16"/>
        <v>0</v>
      </c>
    </row>
    <row r="139" spans="1:11" ht="64.2" customHeight="1" x14ac:dyDescent="0.25">
      <c r="A139" s="151" t="s">
        <v>354</v>
      </c>
      <c r="B139" s="157">
        <v>680</v>
      </c>
      <c r="C139" s="154" t="s">
        <v>352</v>
      </c>
      <c r="D139" s="154" t="s">
        <v>226</v>
      </c>
      <c r="E139" s="154" t="s">
        <v>355</v>
      </c>
      <c r="F139" s="154"/>
      <c r="G139" s="159">
        <f t="shared" si="16"/>
        <v>7698.9</v>
      </c>
      <c r="H139" s="159">
        <f t="shared" si="16"/>
        <v>0</v>
      </c>
      <c r="I139" s="159">
        <f t="shared" si="16"/>
        <v>0</v>
      </c>
      <c r="J139" s="159">
        <f t="shared" si="16"/>
        <v>0</v>
      </c>
      <c r="K139" s="159">
        <f t="shared" si="16"/>
        <v>0</v>
      </c>
    </row>
    <row r="140" spans="1:11" ht="75.599999999999994" customHeight="1" x14ac:dyDescent="0.25">
      <c r="A140" s="151" t="s">
        <v>356</v>
      </c>
      <c r="B140" s="157">
        <v>680</v>
      </c>
      <c r="C140" s="154" t="s">
        <v>352</v>
      </c>
      <c r="D140" s="154" t="s">
        <v>226</v>
      </c>
      <c r="E140" s="154" t="s">
        <v>357</v>
      </c>
      <c r="F140" s="154"/>
      <c r="G140" s="159">
        <f>G148+G150</f>
        <v>7698.9</v>
      </c>
      <c r="H140" s="159">
        <f>H148+H150</f>
        <v>0</v>
      </c>
      <c r="I140" s="159">
        <f>I148+I150</f>
        <v>0</v>
      </c>
      <c r="J140" s="159">
        <f>J148+J150</f>
        <v>0</v>
      </c>
      <c r="K140" s="159">
        <f>K148+K150</f>
        <v>0</v>
      </c>
    </row>
    <row r="141" spans="1:11" ht="67.8" customHeight="1" x14ac:dyDescent="0.25">
      <c r="A141" s="151" t="s">
        <v>404</v>
      </c>
      <c r="B141" s="157">
        <v>680</v>
      </c>
      <c r="C141" s="154" t="s">
        <v>352</v>
      </c>
      <c r="D141" s="154" t="s">
        <v>226</v>
      </c>
      <c r="E141" s="154" t="s">
        <v>357</v>
      </c>
      <c r="F141" s="154"/>
      <c r="G141" s="159">
        <v>7698.9</v>
      </c>
      <c r="H141" s="159">
        <v>0</v>
      </c>
      <c r="I141" s="159">
        <v>0</v>
      </c>
      <c r="J141" s="159">
        <v>0</v>
      </c>
      <c r="K141" s="159">
        <v>0</v>
      </c>
    </row>
    <row r="142" spans="1:11" ht="1.2" hidden="1" customHeight="1" x14ac:dyDescent="0.25">
      <c r="A142" s="151" t="s">
        <v>175</v>
      </c>
      <c r="B142" s="157">
        <v>680</v>
      </c>
      <c r="C142" s="154" t="s">
        <v>352</v>
      </c>
      <c r="D142" s="154" t="s">
        <v>226</v>
      </c>
      <c r="E142" s="154" t="s">
        <v>357</v>
      </c>
      <c r="F142" s="154"/>
      <c r="G142" s="159">
        <v>0</v>
      </c>
      <c r="H142" s="159">
        <v>0</v>
      </c>
      <c r="I142" s="159">
        <v>0</v>
      </c>
      <c r="J142" s="159">
        <v>0</v>
      </c>
      <c r="K142" s="159">
        <v>0</v>
      </c>
    </row>
    <row r="143" spans="1:11" ht="44.4" hidden="1" customHeight="1" x14ac:dyDescent="0.25">
      <c r="A143" s="151" t="s">
        <v>176</v>
      </c>
      <c r="B143" s="157">
        <v>680</v>
      </c>
      <c r="C143" s="154" t="s">
        <v>352</v>
      </c>
      <c r="D143" s="154" t="s">
        <v>226</v>
      </c>
      <c r="E143" s="154" t="s">
        <v>357</v>
      </c>
      <c r="F143" s="154"/>
      <c r="G143" s="159">
        <v>0</v>
      </c>
      <c r="H143" s="159">
        <v>0</v>
      </c>
      <c r="I143" s="159">
        <v>0</v>
      </c>
      <c r="J143" s="159">
        <v>0</v>
      </c>
      <c r="K143" s="159">
        <v>0</v>
      </c>
    </row>
    <row r="144" spans="1:11" ht="33.6" hidden="1" customHeight="1" x14ac:dyDescent="0.25">
      <c r="A144" s="151" t="s">
        <v>177</v>
      </c>
      <c r="B144" s="157">
        <v>680</v>
      </c>
      <c r="C144" s="154" t="s">
        <v>352</v>
      </c>
      <c r="D144" s="154" t="s">
        <v>226</v>
      </c>
      <c r="E144" s="154" t="s">
        <v>357</v>
      </c>
      <c r="F144" s="154"/>
      <c r="G144" s="159">
        <v>0</v>
      </c>
      <c r="H144" s="159">
        <v>0</v>
      </c>
      <c r="I144" s="159">
        <v>0</v>
      </c>
      <c r="J144" s="159">
        <v>0</v>
      </c>
      <c r="K144" s="159">
        <v>0</v>
      </c>
    </row>
    <row r="145" spans="1:11" ht="49.2" hidden="1" customHeight="1" x14ac:dyDescent="0.25">
      <c r="A145" s="151" t="s">
        <v>358</v>
      </c>
      <c r="B145" s="157">
        <v>680</v>
      </c>
      <c r="C145" s="154" t="s">
        <v>352</v>
      </c>
      <c r="D145" s="154" t="s">
        <v>226</v>
      </c>
      <c r="E145" s="154" t="s">
        <v>357</v>
      </c>
      <c r="F145" s="154"/>
      <c r="G145" s="159">
        <v>0</v>
      </c>
      <c r="H145" s="159">
        <v>0</v>
      </c>
      <c r="I145" s="159">
        <v>0</v>
      </c>
      <c r="J145" s="159">
        <v>0</v>
      </c>
      <c r="K145" s="159">
        <v>0</v>
      </c>
    </row>
    <row r="146" spans="1:11" ht="48.6" hidden="1" customHeight="1" x14ac:dyDescent="0.25">
      <c r="A146" s="151" t="s">
        <v>180</v>
      </c>
      <c r="B146" s="157">
        <v>680</v>
      </c>
      <c r="C146" s="154" t="s">
        <v>352</v>
      </c>
      <c r="D146" s="154" t="s">
        <v>226</v>
      </c>
      <c r="E146" s="154" t="s">
        <v>357</v>
      </c>
      <c r="F146" s="154"/>
      <c r="G146" s="159">
        <v>0</v>
      </c>
      <c r="H146" s="159">
        <v>0</v>
      </c>
      <c r="I146" s="159">
        <v>0</v>
      </c>
      <c r="J146" s="159">
        <v>0</v>
      </c>
      <c r="K146" s="159">
        <v>0</v>
      </c>
    </row>
    <row r="147" spans="1:11" ht="2.4" hidden="1" customHeight="1" x14ac:dyDescent="0.25">
      <c r="A147" s="151" t="s">
        <v>181</v>
      </c>
      <c r="B147" s="157">
        <v>680</v>
      </c>
      <c r="C147" s="154" t="s">
        <v>352</v>
      </c>
      <c r="D147" s="154" t="s">
        <v>226</v>
      </c>
      <c r="E147" s="154" t="s">
        <v>357</v>
      </c>
      <c r="F147" s="154"/>
      <c r="G147" s="159">
        <v>0</v>
      </c>
      <c r="H147" s="159">
        <v>0</v>
      </c>
      <c r="I147" s="159">
        <v>0</v>
      </c>
      <c r="J147" s="159">
        <v>0</v>
      </c>
      <c r="K147" s="159">
        <v>0</v>
      </c>
    </row>
    <row r="148" spans="1:11" ht="47.4" hidden="1" customHeight="1" x14ac:dyDescent="0.25">
      <c r="A148" s="151" t="s">
        <v>259</v>
      </c>
      <c r="B148" s="157">
        <v>680</v>
      </c>
      <c r="C148" s="154" t="s">
        <v>352</v>
      </c>
      <c r="D148" s="154" t="s">
        <v>226</v>
      </c>
      <c r="E148" s="154" t="s">
        <v>357</v>
      </c>
      <c r="F148" s="154" t="s">
        <v>260</v>
      </c>
      <c r="G148" s="159">
        <f>G144+G143+G142+G141+G145+G146+G147</f>
        <v>7698.9</v>
      </c>
      <c r="H148" s="159">
        <f>H144+H143+H142+H141+H145+H146+H147</f>
        <v>0</v>
      </c>
      <c r="I148" s="159">
        <f>I144+I143+I142+I141+I145+I146+I147</f>
        <v>0</v>
      </c>
      <c r="J148" s="159">
        <f>J144+J143+J142+J141+J145+J146+J147</f>
        <v>0</v>
      </c>
      <c r="K148" s="159">
        <f>K144+K143+K142+K141+K145+K146+K147</f>
        <v>0</v>
      </c>
    </row>
    <row r="149" spans="1:11" ht="35.4" hidden="1" customHeight="1" x14ac:dyDescent="0.25">
      <c r="A149" s="151" t="s">
        <v>359</v>
      </c>
      <c r="B149" s="157">
        <v>680</v>
      </c>
      <c r="C149" s="154" t="s">
        <v>352</v>
      </c>
      <c r="D149" s="154" t="s">
        <v>226</v>
      </c>
      <c r="E149" s="154" t="s">
        <v>357</v>
      </c>
      <c r="F149" s="154"/>
      <c r="G149" s="159">
        <v>0</v>
      </c>
      <c r="H149" s="159">
        <v>0</v>
      </c>
      <c r="I149" s="159">
        <v>0</v>
      </c>
      <c r="J149" s="159">
        <v>0</v>
      </c>
      <c r="K149" s="159">
        <v>0</v>
      </c>
    </row>
    <row r="150" spans="1:11" ht="16.8" hidden="1" customHeight="1" x14ac:dyDescent="0.25">
      <c r="A150" s="151" t="s">
        <v>360</v>
      </c>
      <c r="B150" s="157">
        <v>680</v>
      </c>
      <c r="C150" s="154" t="s">
        <v>352</v>
      </c>
      <c r="D150" s="154" t="s">
        <v>226</v>
      </c>
      <c r="E150" s="154" t="s">
        <v>357</v>
      </c>
      <c r="F150" s="154" t="s">
        <v>361</v>
      </c>
      <c r="G150" s="159">
        <f>G149</f>
        <v>0</v>
      </c>
      <c r="H150" s="159">
        <f>H149</f>
        <v>0</v>
      </c>
      <c r="I150" s="159">
        <f>I149</f>
        <v>0</v>
      </c>
      <c r="J150" s="159">
        <f>J149</f>
        <v>0</v>
      </c>
      <c r="K150" s="159">
        <f>K149</f>
        <v>0</v>
      </c>
    </row>
    <row r="151" spans="1:11" ht="29.4" hidden="1" customHeight="1" x14ac:dyDescent="0.25">
      <c r="A151" s="156" t="s">
        <v>362</v>
      </c>
      <c r="B151" s="157">
        <v>680</v>
      </c>
      <c r="C151" s="154" t="s">
        <v>352</v>
      </c>
      <c r="D151" s="154" t="s">
        <v>226</v>
      </c>
      <c r="E151" s="154" t="s">
        <v>363</v>
      </c>
      <c r="F151" s="154"/>
      <c r="G151" s="159">
        <v>0</v>
      </c>
      <c r="H151" s="159">
        <v>0</v>
      </c>
      <c r="I151" s="159">
        <v>0</v>
      </c>
      <c r="J151" s="159">
        <v>0</v>
      </c>
      <c r="K151" s="159">
        <v>0</v>
      </c>
    </row>
    <row r="152" spans="1:11" ht="11.4" hidden="1" customHeight="1" x14ac:dyDescent="0.25">
      <c r="A152" s="156" t="s">
        <v>259</v>
      </c>
      <c r="B152" s="157">
        <v>680</v>
      </c>
      <c r="C152" s="154" t="s">
        <v>352</v>
      </c>
      <c r="D152" s="154" t="s">
        <v>226</v>
      </c>
      <c r="E152" s="154" t="s">
        <v>363</v>
      </c>
      <c r="F152" s="154" t="s">
        <v>260</v>
      </c>
      <c r="G152" s="159">
        <v>0</v>
      </c>
      <c r="H152" s="159">
        <v>0</v>
      </c>
      <c r="I152" s="159">
        <v>0</v>
      </c>
      <c r="J152" s="159">
        <v>0</v>
      </c>
      <c r="K152" s="159">
        <v>0</v>
      </c>
    </row>
    <row r="153" spans="1:11" ht="32.4" customHeight="1" x14ac:dyDescent="0.25">
      <c r="A153" s="178" t="s">
        <v>364</v>
      </c>
      <c r="B153" s="136">
        <v>680</v>
      </c>
      <c r="C153" s="199" t="s">
        <v>352</v>
      </c>
      <c r="D153" s="199" t="s">
        <v>228</v>
      </c>
      <c r="E153" s="199"/>
      <c r="F153" s="199"/>
      <c r="G153" s="138">
        <f>G154+G158+G162</f>
        <v>18893.399999999998</v>
      </c>
      <c r="H153" s="138">
        <f>H154+H158</f>
        <v>12374.6</v>
      </c>
      <c r="I153" s="138">
        <f>I154+I158</f>
        <v>12870</v>
      </c>
      <c r="J153" s="138">
        <f>J154+J158+J162</f>
        <v>12906.9</v>
      </c>
      <c r="K153" s="138">
        <f>K154+K158+K162</f>
        <v>13423.199999999999</v>
      </c>
    </row>
    <row r="154" spans="1:11" s="160" customFormat="1" ht="55.2" x14ac:dyDescent="0.25">
      <c r="A154" s="206" t="s">
        <v>365</v>
      </c>
      <c r="B154" s="207">
        <v>680</v>
      </c>
      <c r="C154" s="208" t="s">
        <v>352</v>
      </c>
      <c r="D154" s="208" t="s">
        <v>228</v>
      </c>
      <c r="E154" s="208" t="s">
        <v>366</v>
      </c>
      <c r="F154" s="208"/>
      <c r="G154" s="209">
        <f>G155</f>
        <v>11615.3</v>
      </c>
      <c r="H154" s="209">
        <f>H155</f>
        <v>12142</v>
      </c>
      <c r="I154" s="209">
        <f>I155</f>
        <v>12628.1</v>
      </c>
      <c r="J154" s="209">
        <f>J155</f>
        <v>12664.3</v>
      </c>
      <c r="K154" s="209">
        <f>K155</f>
        <v>13170.9</v>
      </c>
    </row>
    <row r="155" spans="1:11" s="160" customFormat="1" ht="69" x14ac:dyDescent="0.25">
      <c r="A155" s="151" t="s">
        <v>367</v>
      </c>
      <c r="B155" s="157">
        <v>680</v>
      </c>
      <c r="C155" s="154" t="s">
        <v>352</v>
      </c>
      <c r="D155" s="154" t="s">
        <v>228</v>
      </c>
      <c r="E155" s="154" t="s">
        <v>368</v>
      </c>
      <c r="F155" s="154"/>
      <c r="G155" s="159">
        <f>G157</f>
        <v>11615.3</v>
      </c>
      <c r="H155" s="159">
        <f>H157</f>
        <v>12142</v>
      </c>
      <c r="I155" s="159">
        <f>I157</f>
        <v>12628.1</v>
      </c>
      <c r="J155" s="159">
        <f>J157</f>
        <v>12664.3</v>
      </c>
      <c r="K155" s="159">
        <f>K157</f>
        <v>13170.9</v>
      </c>
    </row>
    <row r="156" spans="1:11" s="160" customFormat="1" ht="74.400000000000006" customHeight="1" x14ac:dyDescent="0.25">
      <c r="A156" s="151" t="s">
        <v>369</v>
      </c>
      <c r="B156" s="157">
        <v>680</v>
      </c>
      <c r="C156" s="154" t="s">
        <v>352</v>
      </c>
      <c r="D156" s="154" t="s">
        <v>228</v>
      </c>
      <c r="E156" s="154" t="s">
        <v>368</v>
      </c>
      <c r="F156" s="154"/>
      <c r="G156" s="159">
        <v>11615.3</v>
      </c>
      <c r="H156" s="159">
        <v>12142</v>
      </c>
      <c r="I156" s="159">
        <v>12628.1</v>
      </c>
      <c r="J156" s="159">
        <v>12664.3</v>
      </c>
      <c r="K156" s="159">
        <v>13170.9</v>
      </c>
    </row>
    <row r="157" spans="1:11" s="160" customFormat="1" ht="34.799999999999997" customHeight="1" x14ac:dyDescent="0.25">
      <c r="A157" s="183" t="s">
        <v>264</v>
      </c>
      <c r="B157" s="157">
        <v>680</v>
      </c>
      <c r="C157" s="154" t="s">
        <v>352</v>
      </c>
      <c r="D157" s="154" t="s">
        <v>228</v>
      </c>
      <c r="E157" s="154" t="s">
        <v>368</v>
      </c>
      <c r="F157" s="154" t="s">
        <v>265</v>
      </c>
      <c r="G157" s="159">
        <f>G156</f>
        <v>11615.3</v>
      </c>
      <c r="H157" s="159">
        <f>H156</f>
        <v>12142</v>
      </c>
      <c r="I157" s="159">
        <f>I156</f>
        <v>12628.1</v>
      </c>
      <c r="J157" s="159">
        <f>J156</f>
        <v>12664.3</v>
      </c>
      <c r="K157" s="159">
        <f>K156</f>
        <v>13170.9</v>
      </c>
    </row>
    <row r="158" spans="1:11" s="160" customFormat="1" ht="41.4" x14ac:dyDescent="0.25">
      <c r="A158" s="211" t="s">
        <v>370</v>
      </c>
      <c r="B158" s="212">
        <v>680</v>
      </c>
      <c r="C158" s="213" t="s">
        <v>352</v>
      </c>
      <c r="D158" s="213" t="s">
        <v>228</v>
      </c>
      <c r="E158" s="213" t="s">
        <v>371</v>
      </c>
      <c r="F158" s="213"/>
      <c r="G158" s="214">
        <f t="shared" ref="G158:K159" si="17">G159</f>
        <v>233.3</v>
      </c>
      <c r="H158" s="214">
        <f t="shared" si="17"/>
        <v>232.6</v>
      </c>
      <c r="I158" s="214">
        <f t="shared" si="17"/>
        <v>241.9</v>
      </c>
      <c r="J158" s="214">
        <f t="shared" si="17"/>
        <v>242.6</v>
      </c>
      <c r="K158" s="214">
        <f t="shared" si="17"/>
        <v>252.3</v>
      </c>
    </row>
    <row r="159" spans="1:11" s="160" customFormat="1" ht="55.2" x14ac:dyDescent="0.25">
      <c r="A159" s="156" t="s">
        <v>372</v>
      </c>
      <c r="B159" s="152">
        <v>680</v>
      </c>
      <c r="C159" s="153" t="s">
        <v>352</v>
      </c>
      <c r="D159" s="153" t="s">
        <v>228</v>
      </c>
      <c r="E159" s="153" t="s">
        <v>373</v>
      </c>
      <c r="F159" s="153"/>
      <c r="G159" s="155">
        <f t="shared" si="17"/>
        <v>233.3</v>
      </c>
      <c r="H159" s="155">
        <f t="shared" si="17"/>
        <v>232.6</v>
      </c>
      <c r="I159" s="155">
        <f t="shared" si="17"/>
        <v>241.9</v>
      </c>
      <c r="J159" s="155">
        <f t="shared" si="17"/>
        <v>242.6</v>
      </c>
      <c r="K159" s="155">
        <f t="shared" si="17"/>
        <v>252.3</v>
      </c>
    </row>
    <row r="160" spans="1:11" s="160" customFormat="1" ht="69" x14ac:dyDescent="0.25">
      <c r="A160" s="254" t="s">
        <v>173</v>
      </c>
      <c r="B160" s="236">
        <v>680</v>
      </c>
      <c r="C160" s="158" t="s">
        <v>352</v>
      </c>
      <c r="D160" s="158" t="s">
        <v>228</v>
      </c>
      <c r="E160" s="158" t="s">
        <v>373</v>
      </c>
      <c r="F160" s="158"/>
      <c r="G160" s="237">
        <v>233.3</v>
      </c>
      <c r="H160" s="237">
        <v>232.6</v>
      </c>
      <c r="I160" s="237">
        <v>241.9</v>
      </c>
      <c r="J160" s="237">
        <v>242.6</v>
      </c>
      <c r="K160" s="237">
        <v>252.3</v>
      </c>
    </row>
    <row r="161" spans="1:11" s="160" customFormat="1" ht="27.6" x14ac:dyDescent="0.25">
      <c r="A161" s="156" t="s">
        <v>259</v>
      </c>
      <c r="B161" s="152">
        <v>680</v>
      </c>
      <c r="C161" s="153" t="s">
        <v>352</v>
      </c>
      <c r="D161" s="153" t="s">
        <v>228</v>
      </c>
      <c r="E161" s="158" t="s">
        <v>373</v>
      </c>
      <c r="F161" s="153" t="s">
        <v>260</v>
      </c>
      <c r="G161" s="155">
        <f>G160</f>
        <v>233.3</v>
      </c>
      <c r="H161" s="155">
        <f>H160</f>
        <v>232.6</v>
      </c>
      <c r="I161" s="155">
        <f>I160</f>
        <v>241.9</v>
      </c>
      <c r="J161" s="155">
        <f>J160</f>
        <v>242.6</v>
      </c>
      <c r="K161" s="155">
        <f>K160</f>
        <v>252.3</v>
      </c>
    </row>
    <row r="162" spans="1:11" s="160" customFormat="1" ht="36.6" customHeight="1" x14ac:dyDescent="0.25">
      <c r="A162" s="293" t="s">
        <v>415</v>
      </c>
      <c r="B162" s="294">
        <v>680</v>
      </c>
      <c r="C162" s="295" t="s">
        <v>352</v>
      </c>
      <c r="D162" s="295" t="s">
        <v>228</v>
      </c>
      <c r="E162" s="296" t="s">
        <v>366</v>
      </c>
      <c r="F162" s="295"/>
      <c r="G162" s="298">
        <f>G163+G164</f>
        <v>7044.8</v>
      </c>
      <c r="H162" s="155">
        <f t="shared" ref="H162:H163" si="18">H161</f>
        <v>232.6</v>
      </c>
      <c r="I162" s="155">
        <f t="shared" ref="I162:I163" si="19">I161</f>
        <v>241.9</v>
      </c>
      <c r="J162" s="298">
        <f>J163+J164</f>
        <v>0</v>
      </c>
      <c r="K162" s="298">
        <f>K163+K164</f>
        <v>0</v>
      </c>
    </row>
    <row r="163" spans="1:11" s="160" customFormat="1" ht="41.4" x14ac:dyDescent="0.25">
      <c r="A163" s="156" t="s">
        <v>416</v>
      </c>
      <c r="B163" s="152">
        <v>680</v>
      </c>
      <c r="C163" s="153" t="s">
        <v>352</v>
      </c>
      <c r="D163" s="153" t="s">
        <v>228</v>
      </c>
      <c r="E163" s="299" t="s">
        <v>368</v>
      </c>
      <c r="F163" s="153"/>
      <c r="G163" s="155">
        <v>1892.2</v>
      </c>
      <c r="H163" s="155">
        <f t="shared" si="18"/>
        <v>232.6</v>
      </c>
      <c r="I163" s="155">
        <f t="shared" si="19"/>
        <v>241.9</v>
      </c>
      <c r="J163" s="155">
        <v>0</v>
      </c>
      <c r="K163" s="155">
        <v>0</v>
      </c>
    </row>
    <row r="164" spans="1:11" s="160" customFormat="1" ht="41.4" x14ac:dyDescent="0.25">
      <c r="A164" s="156" t="s">
        <v>399</v>
      </c>
      <c r="B164" s="152">
        <v>680</v>
      </c>
      <c r="C164" s="153" t="s">
        <v>352</v>
      </c>
      <c r="D164" s="153" t="s">
        <v>228</v>
      </c>
      <c r="E164" s="299" t="s">
        <v>368</v>
      </c>
      <c r="F164" s="153"/>
      <c r="G164" s="155">
        <v>5152.6000000000004</v>
      </c>
      <c r="H164" s="155">
        <f t="shared" ref="H164" si="20">H163</f>
        <v>232.6</v>
      </c>
      <c r="I164" s="155">
        <f t="shared" ref="I164" si="21">I163</f>
        <v>241.9</v>
      </c>
      <c r="J164" s="155">
        <v>0</v>
      </c>
      <c r="K164" s="155">
        <v>0</v>
      </c>
    </row>
    <row r="165" spans="1:11" ht="13.8" x14ac:dyDescent="0.25">
      <c r="A165" s="139" t="s">
        <v>374</v>
      </c>
      <c r="B165" s="142">
        <v>680</v>
      </c>
      <c r="C165" s="259" t="s">
        <v>352</v>
      </c>
      <c r="D165" s="259" t="s">
        <v>241</v>
      </c>
      <c r="E165" s="259"/>
      <c r="F165" s="259"/>
      <c r="G165" s="141">
        <f>G166+G173</f>
        <v>7215.4000000000005</v>
      </c>
      <c r="H165" s="141" t="e">
        <f>H166+H173</f>
        <v>#REF!</v>
      </c>
      <c r="I165" s="141" t="e">
        <f>I166+I173</f>
        <v>#REF!</v>
      </c>
      <c r="J165" s="141">
        <f>J166+J173</f>
        <v>5066.4000000000005</v>
      </c>
      <c r="K165" s="141">
        <f>K166+K173</f>
        <v>5269.0999999999995</v>
      </c>
    </row>
    <row r="166" spans="1:11" ht="55.2" x14ac:dyDescent="0.25">
      <c r="A166" s="211" t="s">
        <v>365</v>
      </c>
      <c r="B166" s="212">
        <v>680</v>
      </c>
      <c r="C166" s="213" t="s">
        <v>352</v>
      </c>
      <c r="D166" s="213" t="s">
        <v>241</v>
      </c>
      <c r="E166" s="213" t="s">
        <v>366</v>
      </c>
      <c r="F166" s="213"/>
      <c r="G166" s="214">
        <f>G167+G176</f>
        <v>7215.4000000000005</v>
      </c>
      <c r="H166" s="214" t="e">
        <f>H167</f>
        <v>#REF!</v>
      </c>
      <c r="I166" s="214" t="e">
        <f>I167</f>
        <v>#REF!</v>
      </c>
      <c r="J166" s="214">
        <f>J167+J176</f>
        <v>5066.4000000000005</v>
      </c>
      <c r="K166" s="214">
        <f>K167+K176</f>
        <v>5269.0999999999995</v>
      </c>
    </row>
    <row r="167" spans="1:11" ht="69" x14ac:dyDescent="0.25">
      <c r="A167" s="151" t="s">
        <v>367</v>
      </c>
      <c r="B167" s="260">
        <v>680</v>
      </c>
      <c r="C167" s="198" t="s">
        <v>352</v>
      </c>
      <c r="D167" s="198" t="s">
        <v>241</v>
      </c>
      <c r="E167" s="198" t="s">
        <v>368</v>
      </c>
      <c r="F167" s="198"/>
      <c r="G167" s="261">
        <f>G168+G169+G172</f>
        <v>4871.6000000000004</v>
      </c>
      <c r="H167" s="261" t="e">
        <f>H171</f>
        <v>#REF!</v>
      </c>
      <c r="I167" s="261" t="e">
        <f>I171</f>
        <v>#REF!</v>
      </c>
      <c r="J167" s="261">
        <f>J168+J169+J172</f>
        <v>5066.4000000000005</v>
      </c>
      <c r="K167" s="261">
        <f>K168+K169+K172</f>
        <v>5269.0999999999995</v>
      </c>
    </row>
    <row r="168" spans="1:11" ht="20.399999999999999" customHeight="1" x14ac:dyDescent="0.25">
      <c r="A168" s="262" t="s">
        <v>170</v>
      </c>
      <c r="B168" s="260">
        <v>680</v>
      </c>
      <c r="C168" s="198" t="s">
        <v>352</v>
      </c>
      <c r="D168" s="198" t="s">
        <v>241</v>
      </c>
      <c r="E168" s="198" t="s">
        <v>368</v>
      </c>
      <c r="F168" s="198"/>
      <c r="G168" s="261">
        <v>4400.8</v>
      </c>
      <c r="H168" s="261">
        <v>4131.8999999999996</v>
      </c>
      <c r="I168" s="261">
        <v>4297.2</v>
      </c>
      <c r="J168" s="261">
        <v>4576.8</v>
      </c>
      <c r="K168" s="261">
        <v>4759.8999999999996</v>
      </c>
    </row>
    <row r="169" spans="1:11" ht="31.2" customHeight="1" x14ac:dyDescent="0.25">
      <c r="A169" s="262" t="s">
        <v>169</v>
      </c>
      <c r="B169" s="260">
        <v>680</v>
      </c>
      <c r="C169" s="198" t="s">
        <v>352</v>
      </c>
      <c r="D169" s="198" t="s">
        <v>241</v>
      </c>
      <c r="E169" s="198" t="s">
        <v>368</v>
      </c>
      <c r="F169" s="198"/>
      <c r="G169" s="261">
        <v>380.8</v>
      </c>
      <c r="H169" s="261">
        <v>455.3</v>
      </c>
      <c r="I169" s="261">
        <v>473.5</v>
      </c>
      <c r="J169" s="261">
        <v>396</v>
      </c>
      <c r="K169" s="261">
        <v>411.9</v>
      </c>
    </row>
    <row r="170" spans="1:11" s="263" customFormat="1" ht="27.6" hidden="1" x14ac:dyDescent="0.25">
      <c r="A170" s="262" t="s">
        <v>376</v>
      </c>
      <c r="B170" s="198" t="s">
        <v>375</v>
      </c>
      <c r="C170" s="198" t="s">
        <v>352</v>
      </c>
      <c r="D170" s="198" t="s">
        <v>241</v>
      </c>
      <c r="E170" s="198" t="s">
        <v>368</v>
      </c>
      <c r="F170" s="198"/>
      <c r="G170" s="261"/>
      <c r="H170" s="261"/>
      <c r="I170" s="261"/>
      <c r="J170" s="261"/>
      <c r="K170" s="261"/>
    </row>
    <row r="171" spans="1:11" ht="49.8" hidden="1" customHeight="1" x14ac:dyDescent="0.25">
      <c r="A171" s="156" t="s">
        <v>259</v>
      </c>
      <c r="B171" s="152">
        <v>680</v>
      </c>
      <c r="C171" s="153" t="s">
        <v>352</v>
      </c>
      <c r="D171" s="153" t="s">
        <v>241</v>
      </c>
      <c r="E171" s="198" t="s">
        <v>368</v>
      </c>
      <c r="F171" s="153" t="s">
        <v>260</v>
      </c>
      <c r="G171" s="155"/>
      <c r="H171" s="155" t="e">
        <f>#REF!+H168+#REF!+H170</f>
        <v>#REF!</v>
      </c>
      <c r="I171" s="155" t="e">
        <f>#REF!+I168+#REF!+I170</f>
        <v>#REF!</v>
      </c>
      <c r="J171" s="155"/>
      <c r="K171" s="155"/>
    </row>
    <row r="172" spans="1:11" ht="25.2" customHeight="1" x14ac:dyDescent="0.25">
      <c r="A172" s="288" t="s">
        <v>414</v>
      </c>
      <c r="B172" s="264">
        <v>680</v>
      </c>
      <c r="C172" s="265" t="s">
        <v>352</v>
      </c>
      <c r="D172" s="265" t="s">
        <v>241</v>
      </c>
      <c r="E172" s="266" t="s">
        <v>368</v>
      </c>
      <c r="F172" s="265"/>
      <c r="G172" s="267">
        <v>90</v>
      </c>
      <c r="H172" s="155"/>
      <c r="I172" s="155"/>
      <c r="J172" s="267">
        <v>93.6</v>
      </c>
      <c r="K172" s="267">
        <v>97.3</v>
      </c>
    </row>
    <row r="173" spans="1:11" ht="24" hidden="1" customHeight="1" x14ac:dyDescent="0.25">
      <c r="A173" s="211" t="s">
        <v>235</v>
      </c>
      <c r="B173" s="212">
        <v>680</v>
      </c>
      <c r="C173" s="213" t="s">
        <v>352</v>
      </c>
      <c r="D173" s="213" t="s">
        <v>241</v>
      </c>
      <c r="E173" s="231" t="s">
        <v>236</v>
      </c>
      <c r="F173" s="213"/>
      <c r="G173" s="214">
        <f>G174</f>
        <v>0</v>
      </c>
      <c r="H173" s="214">
        <f>H174</f>
        <v>1442.8999999999999</v>
      </c>
      <c r="I173" s="214">
        <f>I174</f>
        <v>1526.2</v>
      </c>
      <c r="J173" s="214">
        <f>J174</f>
        <v>0</v>
      </c>
      <c r="K173" s="214">
        <f>K174</f>
        <v>0</v>
      </c>
    </row>
    <row r="174" spans="1:11" ht="27" hidden="1" customHeight="1" x14ac:dyDescent="0.25">
      <c r="A174" s="156" t="s">
        <v>377</v>
      </c>
      <c r="B174" s="152">
        <v>680</v>
      </c>
      <c r="C174" s="153" t="s">
        <v>352</v>
      </c>
      <c r="D174" s="153" t="s">
        <v>241</v>
      </c>
      <c r="E174" s="198" t="s">
        <v>378</v>
      </c>
      <c r="F174" s="153"/>
      <c r="G174" s="155">
        <v>0</v>
      </c>
      <c r="H174" s="155">
        <f>1412.6+30.3</f>
        <v>1442.8999999999999</v>
      </c>
      <c r="I174" s="155">
        <f>1495.9+30.3</f>
        <v>1526.2</v>
      </c>
      <c r="J174" s="155">
        <v>0</v>
      </c>
      <c r="K174" s="155">
        <v>0</v>
      </c>
    </row>
    <row r="175" spans="1:11" ht="33" hidden="1" customHeight="1" x14ac:dyDescent="0.25">
      <c r="A175" s="156" t="s">
        <v>259</v>
      </c>
      <c r="B175" s="152">
        <v>680</v>
      </c>
      <c r="C175" s="153" t="s">
        <v>352</v>
      </c>
      <c r="D175" s="153" t="s">
        <v>241</v>
      </c>
      <c r="E175" s="198" t="s">
        <v>378</v>
      </c>
      <c r="F175" s="153" t="s">
        <v>260</v>
      </c>
      <c r="G175" s="155">
        <v>0</v>
      </c>
      <c r="H175" s="155">
        <f>H174</f>
        <v>1442.8999999999999</v>
      </c>
      <c r="I175" s="155">
        <f>I174</f>
        <v>1526.2</v>
      </c>
      <c r="J175" s="155">
        <v>0</v>
      </c>
      <c r="K175" s="155">
        <v>0</v>
      </c>
    </row>
    <row r="176" spans="1:11" ht="20.399999999999999" customHeight="1" x14ac:dyDescent="0.25">
      <c r="A176" s="178" t="s">
        <v>408</v>
      </c>
      <c r="B176" s="289">
        <v>680</v>
      </c>
      <c r="C176" s="290" t="s">
        <v>352</v>
      </c>
      <c r="D176" s="290" t="s">
        <v>241</v>
      </c>
      <c r="E176" s="291" t="s">
        <v>368</v>
      </c>
      <c r="F176" s="290"/>
      <c r="G176" s="292">
        <v>2343.8000000000002</v>
      </c>
      <c r="H176" s="155"/>
      <c r="I176" s="155"/>
      <c r="J176" s="292">
        <v>0</v>
      </c>
      <c r="K176" s="292">
        <v>0</v>
      </c>
    </row>
    <row r="177" spans="1:11" ht="70.8" customHeight="1" x14ac:dyDescent="0.25">
      <c r="A177" s="156" t="s">
        <v>402</v>
      </c>
      <c r="B177" s="264">
        <v>680</v>
      </c>
      <c r="C177" s="265" t="s">
        <v>352</v>
      </c>
      <c r="D177" s="265" t="s">
        <v>241</v>
      </c>
      <c r="E177" s="266" t="s">
        <v>368</v>
      </c>
      <c r="F177" s="265"/>
      <c r="G177" s="267">
        <v>2343.8000000000002</v>
      </c>
      <c r="H177" s="155"/>
      <c r="I177" s="155"/>
      <c r="J177" s="267">
        <v>0</v>
      </c>
      <c r="K177" s="267">
        <v>0</v>
      </c>
    </row>
    <row r="178" spans="1:11" ht="27.6" x14ac:dyDescent="0.25">
      <c r="A178" s="268" t="s">
        <v>379</v>
      </c>
      <c r="B178" s="269">
        <v>680</v>
      </c>
      <c r="C178" s="270" t="s">
        <v>352</v>
      </c>
      <c r="D178" s="270" t="s">
        <v>352</v>
      </c>
      <c r="E178" s="270"/>
      <c r="F178" s="270"/>
      <c r="G178" s="271">
        <f t="shared" ref="G178:K179" si="22">G179</f>
        <v>299.7</v>
      </c>
      <c r="H178" s="271">
        <f t="shared" si="22"/>
        <v>298.8</v>
      </c>
      <c r="I178" s="271">
        <f t="shared" si="22"/>
        <v>310.8</v>
      </c>
      <c r="J178" s="271">
        <f t="shared" si="22"/>
        <v>311.7</v>
      </c>
      <c r="K178" s="271">
        <f t="shared" si="22"/>
        <v>324.2</v>
      </c>
    </row>
    <row r="179" spans="1:11" ht="13.8" x14ac:dyDescent="0.25">
      <c r="A179" s="156" t="s">
        <v>235</v>
      </c>
      <c r="B179" s="157">
        <v>680</v>
      </c>
      <c r="C179" s="154" t="s">
        <v>352</v>
      </c>
      <c r="D179" s="154" t="s">
        <v>352</v>
      </c>
      <c r="E179" s="154" t="s">
        <v>236</v>
      </c>
      <c r="F179" s="154"/>
      <c r="G179" s="159">
        <f t="shared" si="22"/>
        <v>299.7</v>
      </c>
      <c r="H179" s="159">
        <f t="shared" si="22"/>
        <v>298.8</v>
      </c>
      <c r="I179" s="159">
        <f t="shared" si="22"/>
        <v>310.8</v>
      </c>
      <c r="J179" s="159">
        <f t="shared" si="22"/>
        <v>311.7</v>
      </c>
      <c r="K179" s="159">
        <f t="shared" si="22"/>
        <v>324.2</v>
      </c>
    </row>
    <row r="180" spans="1:11" ht="31.2" x14ac:dyDescent="0.25">
      <c r="A180" s="272" t="s">
        <v>380</v>
      </c>
      <c r="B180" s="157">
        <v>680</v>
      </c>
      <c r="C180" s="154" t="s">
        <v>352</v>
      </c>
      <c r="D180" s="154" t="s">
        <v>352</v>
      </c>
      <c r="E180" s="154" t="s">
        <v>381</v>
      </c>
      <c r="F180" s="154"/>
      <c r="G180" s="159">
        <f>G182</f>
        <v>299.7</v>
      </c>
      <c r="H180" s="159">
        <f>H182</f>
        <v>298.8</v>
      </c>
      <c r="I180" s="159">
        <f>I182</f>
        <v>310.8</v>
      </c>
      <c r="J180" s="159">
        <f>J182</f>
        <v>311.7</v>
      </c>
      <c r="K180" s="159">
        <f>K182</f>
        <v>324.2</v>
      </c>
    </row>
    <row r="181" spans="1:11" ht="13.8" hidden="1" x14ac:dyDescent="0.25">
      <c r="A181" s="156"/>
      <c r="B181" s="157"/>
      <c r="C181" s="154"/>
      <c r="D181" s="154"/>
      <c r="E181" s="154"/>
      <c r="F181" s="154"/>
      <c r="G181" s="159"/>
      <c r="H181" s="159">
        <v>298.8</v>
      </c>
      <c r="I181" s="159">
        <v>310.8</v>
      </c>
      <c r="J181" s="159"/>
      <c r="K181" s="159"/>
    </row>
    <row r="182" spans="1:11" ht="13.8" x14ac:dyDescent="0.25">
      <c r="A182" s="183" t="s">
        <v>264</v>
      </c>
      <c r="B182" s="152">
        <v>680</v>
      </c>
      <c r="C182" s="153" t="s">
        <v>352</v>
      </c>
      <c r="D182" s="153" t="s">
        <v>352</v>
      </c>
      <c r="E182" s="153" t="s">
        <v>381</v>
      </c>
      <c r="F182" s="153" t="s">
        <v>265</v>
      </c>
      <c r="G182" s="155">
        <v>299.7</v>
      </c>
      <c r="H182" s="155">
        <f>H181</f>
        <v>298.8</v>
      </c>
      <c r="I182" s="155">
        <f>I181</f>
        <v>310.8</v>
      </c>
      <c r="J182" s="155">
        <v>311.7</v>
      </c>
      <c r="K182" s="155">
        <v>324.2</v>
      </c>
    </row>
    <row r="183" spans="1:11" ht="13.8" x14ac:dyDescent="0.25">
      <c r="A183" s="238" t="s">
        <v>382</v>
      </c>
      <c r="B183" s="239">
        <v>680</v>
      </c>
      <c r="C183" s="240">
        <v>10</v>
      </c>
      <c r="D183" s="240"/>
      <c r="E183" s="240"/>
      <c r="F183" s="240"/>
      <c r="G183" s="241">
        <f>G184+G191+G198</f>
        <v>1720.6000000000001</v>
      </c>
      <c r="H183" s="241">
        <f>H184+H191+H198</f>
        <v>2498.8000000000002</v>
      </c>
      <c r="I183" s="241">
        <f>I184+I191+I198</f>
        <v>2090.8000000000002</v>
      </c>
      <c r="J183" s="241">
        <f>J184+J191+J198</f>
        <v>1720.6000000000001</v>
      </c>
      <c r="K183" s="241">
        <f>K184+K191+K198</f>
        <v>1720.6000000000001</v>
      </c>
    </row>
    <row r="184" spans="1:11" ht="13.8" x14ac:dyDescent="0.25">
      <c r="A184" s="273" t="s">
        <v>383</v>
      </c>
      <c r="B184" s="274">
        <v>680</v>
      </c>
      <c r="C184" s="275">
        <v>10</v>
      </c>
      <c r="D184" s="275" t="s">
        <v>226</v>
      </c>
      <c r="E184" s="275"/>
      <c r="F184" s="275"/>
      <c r="G184" s="276">
        <f t="shared" ref="G184:K186" si="23">G185</f>
        <v>1720.6000000000001</v>
      </c>
      <c r="H184" s="276">
        <f t="shared" si="23"/>
        <v>2090.8000000000002</v>
      </c>
      <c r="I184" s="276">
        <f t="shared" si="23"/>
        <v>2090.8000000000002</v>
      </c>
      <c r="J184" s="276">
        <f t="shared" si="23"/>
        <v>1720.6000000000001</v>
      </c>
      <c r="K184" s="276">
        <f t="shared" si="23"/>
        <v>1720.6000000000001</v>
      </c>
    </row>
    <row r="185" spans="1:11" ht="41.4" x14ac:dyDescent="0.25">
      <c r="A185" s="151" t="s">
        <v>384</v>
      </c>
      <c r="B185" s="157">
        <v>680</v>
      </c>
      <c r="C185" s="154" t="s">
        <v>327</v>
      </c>
      <c r="D185" s="154" t="s">
        <v>226</v>
      </c>
      <c r="E185" s="154" t="s">
        <v>411</v>
      </c>
      <c r="F185" s="154"/>
      <c r="G185" s="159">
        <f t="shared" si="23"/>
        <v>1720.6000000000001</v>
      </c>
      <c r="H185" s="159">
        <f t="shared" si="23"/>
        <v>2090.8000000000002</v>
      </c>
      <c r="I185" s="159">
        <f t="shared" si="23"/>
        <v>2090.8000000000002</v>
      </c>
      <c r="J185" s="159">
        <f t="shared" si="23"/>
        <v>1720.6000000000001</v>
      </c>
      <c r="K185" s="159">
        <f t="shared" si="23"/>
        <v>1720.6000000000001</v>
      </c>
    </row>
    <row r="186" spans="1:11" ht="40.200000000000003" customHeight="1" x14ac:dyDescent="0.25">
      <c r="A186" s="151" t="s">
        <v>255</v>
      </c>
      <c r="B186" s="152">
        <v>680</v>
      </c>
      <c r="C186" s="153">
        <v>10</v>
      </c>
      <c r="D186" s="153" t="s">
        <v>226</v>
      </c>
      <c r="E186" s="154" t="s">
        <v>411</v>
      </c>
      <c r="F186" s="153"/>
      <c r="G186" s="155">
        <f t="shared" si="23"/>
        <v>1720.6000000000001</v>
      </c>
      <c r="H186" s="155">
        <f t="shared" si="23"/>
        <v>2090.8000000000002</v>
      </c>
      <c r="I186" s="155">
        <f t="shared" si="23"/>
        <v>2090.8000000000002</v>
      </c>
      <c r="J186" s="155">
        <f t="shared" si="23"/>
        <v>1720.6000000000001</v>
      </c>
      <c r="K186" s="155">
        <f t="shared" si="23"/>
        <v>1720.6000000000001</v>
      </c>
    </row>
    <row r="187" spans="1:11" ht="41.4" x14ac:dyDescent="0.25">
      <c r="A187" s="156" t="s">
        <v>257</v>
      </c>
      <c r="B187" s="152">
        <v>680</v>
      </c>
      <c r="C187" s="153" t="s">
        <v>327</v>
      </c>
      <c r="D187" s="153" t="s">
        <v>226</v>
      </c>
      <c r="E187" s="154" t="s">
        <v>411</v>
      </c>
      <c r="F187" s="153"/>
      <c r="G187" s="155">
        <f>G190</f>
        <v>1720.6000000000001</v>
      </c>
      <c r="H187" s="155">
        <f>H190</f>
        <v>2090.8000000000002</v>
      </c>
      <c r="I187" s="155">
        <f>I190</f>
        <v>2090.8000000000002</v>
      </c>
      <c r="J187" s="155">
        <f>J190</f>
        <v>1720.6000000000001</v>
      </c>
      <c r="K187" s="155">
        <f>K190</f>
        <v>1720.6000000000001</v>
      </c>
    </row>
    <row r="188" spans="1:11" ht="27.6" x14ac:dyDescent="0.25">
      <c r="A188" s="151" t="s">
        <v>396</v>
      </c>
      <c r="B188" s="152">
        <v>680</v>
      </c>
      <c r="C188" s="153" t="s">
        <v>327</v>
      </c>
      <c r="D188" s="153" t="s">
        <v>226</v>
      </c>
      <c r="E188" s="154" t="s">
        <v>413</v>
      </c>
      <c r="F188" s="153"/>
      <c r="G188" s="155">
        <v>485.2</v>
      </c>
      <c r="H188" s="155">
        <v>2090.8000000000002</v>
      </c>
      <c r="I188" s="155">
        <v>2090.8000000000002</v>
      </c>
      <c r="J188" s="155">
        <v>485.2</v>
      </c>
      <c r="K188" s="155">
        <v>485.2</v>
      </c>
    </row>
    <row r="189" spans="1:11" ht="41.4" x14ac:dyDescent="0.25">
      <c r="A189" s="151" t="s">
        <v>154</v>
      </c>
      <c r="B189" s="152">
        <v>680</v>
      </c>
      <c r="C189" s="153" t="s">
        <v>327</v>
      </c>
      <c r="D189" s="153" t="s">
        <v>226</v>
      </c>
      <c r="E189" s="154" t="s">
        <v>412</v>
      </c>
      <c r="F189" s="153"/>
      <c r="G189" s="155">
        <v>1235.4000000000001</v>
      </c>
      <c r="H189" s="155">
        <v>2090.8000000000002</v>
      </c>
      <c r="I189" s="155">
        <v>2090.8000000000002</v>
      </c>
      <c r="J189" s="155">
        <v>1235.4000000000001</v>
      </c>
      <c r="K189" s="155">
        <v>1235.4000000000001</v>
      </c>
    </row>
    <row r="190" spans="1:11" ht="13.8" x14ac:dyDescent="0.25">
      <c r="A190" s="156" t="s">
        <v>349</v>
      </c>
      <c r="B190" s="152">
        <v>680</v>
      </c>
      <c r="C190" s="153" t="s">
        <v>327</v>
      </c>
      <c r="D190" s="153" t="s">
        <v>226</v>
      </c>
      <c r="E190" s="154" t="s">
        <v>411</v>
      </c>
      <c r="F190" s="153" t="s">
        <v>350</v>
      </c>
      <c r="G190" s="155">
        <f>G188+G189</f>
        <v>1720.6000000000001</v>
      </c>
      <c r="H190" s="155">
        <f>H188</f>
        <v>2090.8000000000002</v>
      </c>
      <c r="I190" s="155">
        <f>I188</f>
        <v>2090.8000000000002</v>
      </c>
      <c r="J190" s="155">
        <f>J188+J189</f>
        <v>1720.6000000000001</v>
      </c>
      <c r="K190" s="155">
        <f>K188+K189</f>
        <v>1720.6000000000001</v>
      </c>
    </row>
    <row r="191" spans="1:11" ht="30.6" hidden="1" customHeight="1" x14ac:dyDescent="0.25">
      <c r="A191" s="255" t="s">
        <v>385</v>
      </c>
      <c r="B191" s="256">
        <v>680</v>
      </c>
      <c r="C191" s="257" t="s">
        <v>327</v>
      </c>
      <c r="D191" s="257" t="s">
        <v>241</v>
      </c>
      <c r="E191" s="257"/>
      <c r="F191" s="257"/>
      <c r="G191" s="258">
        <f>G192+G195</f>
        <v>0</v>
      </c>
      <c r="H191" s="258">
        <f>H192+H195</f>
        <v>408</v>
      </c>
      <c r="I191" s="258">
        <f>I192+I195</f>
        <v>0</v>
      </c>
      <c r="J191" s="258">
        <f>J192+J195</f>
        <v>0</v>
      </c>
      <c r="K191" s="258">
        <f>K192+K195</f>
        <v>0</v>
      </c>
    </row>
    <row r="192" spans="1:11" ht="24.6" hidden="1" customHeight="1" x14ac:dyDescent="0.25">
      <c r="A192" s="206" t="s">
        <v>331</v>
      </c>
      <c r="B192" s="207">
        <v>680</v>
      </c>
      <c r="C192" s="208" t="s">
        <v>327</v>
      </c>
      <c r="D192" s="208" t="s">
        <v>241</v>
      </c>
      <c r="E192" s="277" t="s">
        <v>386</v>
      </c>
      <c r="F192" s="208"/>
      <c r="G192" s="209">
        <f>G193</f>
        <v>0</v>
      </c>
      <c r="H192" s="209">
        <f>H193</f>
        <v>0</v>
      </c>
      <c r="I192" s="209">
        <f>I193</f>
        <v>0</v>
      </c>
      <c r="J192" s="209">
        <f>J193</f>
        <v>0</v>
      </c>
      <c r="K192" s="209">
        <f>K193</f>
        <v>0</v>
      </c>
    </row>
    <row r="193" spans="1:11" ht="25.8" hidden="1" customHeight="1" x14ac:dyDescent="0.25">
      <c r="A193" s="156" t="s">
        <v>387</v>
      </c>
      <c r="B193" s="152">
        <v>680</v>
      </c>
      <c r="C193" s="153" t="s">
        <v>327</v>
      </c>
      <c r="D193" s="153" t="s">
        <v>241</v>
      </c>
      <c r="E193" s="198" t="s">
        <v>388</v>
      </c>
      <c r="F193" s="278"/>
      <c r="G193" s="155"/>
      <c r="H193" s="155"/>
      <c r="I193" s="155"/>
      <c r="J193" s="155"/>
      <c r="K193" s="155"/>
    </row>
    <row r="194" spans="1:11" ht="38.4" hidden="1" customHeight="1" x14ac:dyDescent="0.25">
      <c r="A194" s="156" t="s">
        <v>259</v>
      </c>
      <c r="B194" s="152">
        <v>680</v>
      </c>
      <c r="C194" s="153" t="s">
        <v>327</v>
      </c>
      <c r="D194" s="153" t="s">
        <v>241</v>
      </c>
      <c r="E194" s="198" t="s">
        <v>388</v>
      </c>
      <c r="F194" s="279">
        <v>200</v>
      </c>
      <c r="G194" s="155">
        <f>G193</f>
        <v>0</v>
      </c>
      <c r="H194" s="155">
        <f>H193</f>
        <v>0</v>
      </c>
      <c r="I194" s="155">
        <f>I193</f>
        <v>0</v>
      </c>
      <c r="J194" s="155">
        <f>J193</f>
        <v>0</v>
      </c>
      <c r="K194" s="155">
        <f>K193</f>
        <v>0</v>
      </c>
    </row>
    <row r="195" spans="1:11" ht="38.4" hidden="1" customHeight="1" x14ac:dyDescent="0.25">
      <c r="A195" s="211" t="s">
        <v>302</v>
      </c>
      <c r="B195" s="212">
        <v>680</v>
      </c>
      <c r="C195" s="213" t="s">
        <v>327</v>
      </c>
      <c r="D195" s="213" t="s">
        <v>241</v>
      </c>
      <c r="E195" s="213" t="s">
        <v>303</v>
      </c>
      <c r="F195" s="213"/>
      <c r="G195" s="214">
        <f t="shared" ref="G195:K196" si="24">G196</f>
        <v>0</v>
      </c>
      <c r="H195" s="214">
        <f t="shared" si="24"/>
        <v>408</v>
      </c>
      <c r="I195" s="214">
        <f t="shared" si="24"/>
        <v>0</v>
      </c>
      <c r="J195" s="214">
        <f t="shared" si="24"/>
        <v>0</v>
      </c>
      <c r="K195" s="214">
        <f t="shared" si="24"/>
        <v>0</v>
      </c>
    </row>
    <row r="196" spans="1:11" ht="25.8" hidden="1" customHeight="1" x14ac:dyDescent="0.25">
      <c r="A196" s="280" t="s">
        <v>389</v>
      </c>
      <c r="B196" s="157">
        <v>680</v>
      </c>
      <c r="C196" s="154" t="s">
        <v>327</v>
      </c>
      <c r="D196" s="154" t="s">
        <v>241</v>
      </c>
      <c r="E196" s="154" t="s">
        <v>390</v>
      </c>
      <c r="F196" s="154"/>
      <c r="G196" s="159">
        <f t="shared" si="24"/>
        <v>0</v>
      </c>
      <c r="H196" s="159">
        <f t="shared" si="24"/>
        <v>408</v>
      </c>
      <c r="I196" s="159">
        <f t="shared" si="24"/>
        <v>0</v>
      </c>
      <c r="J196" s="159">
        <f t="shared" si="24"/>
        <v>0</v>
      </c>
      <c r="K196" s="159">
        <f t="shared" si="24"/>
        <v>0</v>
      </c>
    </row>
    <row r="197" spans="1:11" ht="43.8" hidden="1" customHeight="1" x14ac:dyDescent="0.25">
      <c r="A197" s="281" t="s">
        <v>349</v>
      </c>
      <c r="B197" s="157">
        <v>680</v>
      </c>
      <c r="C197" s="154" t="s">
        <v>327</v>
      </c>
      <c r="D197" s="154" t="s">
        <v>241</v>
      </c>
      <c r="E197" s="154" t="s">
        <v>390</v>
      </c>
      <c r="F197" s="154" t="s">
        <v>350</v>
      </c>
      <c r="G197" s="155">
        <v>0</v>
      </c>
      <c r="H197" s="155">
        <v>408</v>
      </c>
      <c r="I197" s="155">
        <v>0</v>
      </c>
      <c r="J197" s="155">
        <v>0</v>
      </c>
      <c r="K197" s="155">
        <v>0</v>
      </c>
    </row>
    <row r="198" spans="1:11" ht="39" hidden="1" customHeight="1" x14ac:dyDescent="0.25">
      <c r="A198" s="268" t="s">
        <v>391</v>
      </c>
      <c r="B198" s="269">
        <v>680</v>
      </c>
      <c r="C198" s="270" t="s">
        <v>327</v>
      </c>
      <c r="D198" s="270" t="s">
        <v>267</v>
      </c>
      <c r="E198" s="270"/>
      <c r="F198" s="270"/>
      <c r="G198" s="271">
        <v>0</v>
      </c>
      <c r="H198" s="271">
        <f>H199</f>
        <v>0</v>
      </c>
      <c r="I198" s="271">
        <f>I199</f>
        <v>0</v>
      </c>
      <c r="J198" s="271">
        <v>0</v>
      </c>
      <c r="K198" s="271">
        <v>0</v>
      </c>
    </row>
    <row r="199" spans="1:11" ht="27" hidden="1" customHeight="1" x14ac:dyDescent="0.25">
      <c r="A199" s="156" t="s">
        <v>235</v>
      </c>
      <c r="B199" s="152">
        <v>680</v>
      </c>
      <c r="C199" s="153" t="s">
        <v>327</v>
      </c>
      <c r="D199" s="153" t="s">
        <v>267</v>
      </c>
      <c r="E199" s="153" t="s">
        <v>236</v>
      </c>
      <c r="F199" s="153"/>
      <c r="G199" s="155">
        <f>G200+G202</f>
        <v>0</v>
      </c>
      <c r="H199" s="155">
        <f>H200+H202</f>
        <v>0</v>
      </c>
      <c r="I199" s="155">
        <f>I200+I202</f>
        <v>0</v>
      </c>
      <c r="J199" s="155">
        <f>J200+J202</f>
        <v>0</v>
      </c>
      <c r="K199" s="155">
        <f>K200+K202</f>
        <v>0</v>
      </c>
    </row>
    <row r="200" spans="1:11" ht="54" hidden="1" customHeight="1" x14ac:dyDescent="0.25">
      <c r="A200" s="282" t="s">
        <v>118</v>
      </c>
      <c r="B200" s="283">
        <v>680</v>
      </c>
      <c r="C200" s="284" t="s">
        <v>327</v>
      </c>
      <c r="D200" s="284" t="s">
        <v>267</v>
      </c>
      <c r="E200" s="284" t="s">
        <v>392</v>
      </c>
      <c r="F200" s="284"/>
      <c r="G200" s="285">
        <v>0</v>
      </c>
      <c r="H200" s="155"/>
      <c r="I200" s="155"/>
      <c r="J200" s="285">
        <v>0</v>
      </c>
      <c r="K200" s="285">
        <v>0</v>
      </c>
    </row>
    <row r="201" spans="1:11" ht="37.799999999999997" hidden="1" customHeight="1" x14ac:dyDescent="0.25">
      <c r="A201" s="282" t="s">
        <v>259</v>
      </c>
      <c r="B201" s="283">
        <v>680</v>
      </c>
      <c r="C201" s="284" t="s">
        <v>327</v>
      </c>
      <c r="D201" s="284" t="s">
        <v>267</v>
      </c>
      <c r="E201" s="284" t="s">
        <v>392</v>
      </c>
      <c r="F201" s="284" t="s">
        <v>260</v>
      </c>
      <c r="G201" s="285"/>
      <c r="H201" s="155"/>
      <c r="I201" s="155"/>
      <c r="J201" s="285"/>
      <c r="K201" s="285"/>
    </row>
    <row r="202" spans="1:11" ht="45" hidden="1" customHeight="1" x14ac:dyDescent="0.25">
      <c r="A202" s="156" t="s">
        <v>393</v>
      </c>
      <c r="B202" s="152">
        <v>680</v>
      </c>
      <c r="C202" s="153" t="s">
        <v>327</v>
      </c>
      <c r="D202" s="153" t="s">
        <v>267</v>
      </c>
      <c r="E202" s="153" t="s">
        <v>394</v>
      </c>
      <c r="F202" s="153"/>
      <c r="G202" s="286"/>
      <c r="H202" s="286"/>
      <c r="I202" s="286"/>
      <c r="J202" s="286"/>
      <c r="K202" s="286"/>
    </row>
    <row r="203" spans="1:11" ht="48.6" hidden="1" customHeight="1" x14ac:dyDescent="0.25">
      <c r="A203" s="156" t="s">
        <v>259</v>
      </c>
      <c r="B203" s="152">
        <v>680</v>
      </c>
      <c r="C203" s="153" t="s">
        <v>327</v>
      </c>
      <c r="D203" s="153" t="s">
        <v>267</v>
      </c>
      <c r="E203" s="153" t="s">
        <v>394</v>
      </c>
      <c r="F203" s="153" t="s">
        <v>260</v>
      </c>
      <c r="G203" s="286">
        <v>0</v>
      </c>
      <c r="H203" s="286">
        <f>H202</f>
        <v>0</v>
      </c>
      <c r="I203" s="286">
        <f>I202</f>
        <v>0</v>
      </c>
      <c r="J203" s="286">
        <v>0</v>
      </c>
      <c r="K203" s="286">
        <v>0</v>
      </c>
    </row>
  </sheetData>
  <mergeCells count="2">
    <mergeCell ref="A7:I7"/>
    <mergeCell ref="A8:I8"/>
  </mergeCells>
  <pageMargins left="0.7" right="0.7" top="0.75" bottom="0.75" header="0.511811023622047" footer="0.511811023622047"/>
  <pageSetup paperSize="9" scale="57" fitToHeight="5" orientation="portrait" horizontalDpi="300" verticalDpi="300" r:id="rId1"/>
  <rowBreaks count="3" manualBreakCount="3">
    <brk id="112" max="16383" man="1"/>
    <brk id="138" max="16383" man="1"/>
    <brk id="16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Прилож 1(доход) </vt:lpstr>
      <vt:lpstr>Прилож 2</vt:lpstr>
      <vt:lpstr>Прилож 3 (РАСХОДЫ)</vt:lpstr>
      <vt:lpstr>'Прилож 1(доход) '!Excel_BuiltIn_Print_Area</vt:lpstr>
      <vt:lpstr>'Прилож 1(доход) '!Область_печати</vt:lpstr>
      <vt:lpstr>'Прилож 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Главбух</dc:creator>
  <dc:description/>
  <cp:lastModifiedBy>Вадим Евгеньевич</cp:lastModifiedBy>
  <cp:revision>1</cp:revision>
  <cp:lastPrinted>2023-12-20T21:20:53Z</cp:lastPrinted>
  <dcterms:created xsi:type="dcterms:W3CDTF">2022-10-25T06:08:13Z</dcterms:created>
  <dcterms:modified xsi:type="dcterms:W3CDTF">2023-12-20T21:22:36Z</dcterms:modified>
  <dc:language>ru-RU</dc:language>
</cp:coreProperties>
</file>